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480" windowHeight="9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57" i="1"/>
  <c r="M55"/>
  <c r="M43"/>
  <c r="M45" s="1"/>
  <c r="M26"/>
  <c r="M28" s="1"/>
  <c r="J13"/>
  <c r="J12"/>
  <c r="J14" s="1"/>
  <c r="M8"/>
  <c r="J7"/>
  <c r="F7"/>
  <c r="P6"/>
  <c r="M30" s="1"/>
  <c r="M35" l="1"/>
  <c r="M38" s="1"/>
  <c r="M31"/>
  <c r="M36" s="1"/>
  <c r="M33"/>
  <c r="M48"/>
  <c r="M49" l="1"/>
  <c r="M51" s="1"/>
</calcChain>
</file>

<file path=xl/sharedStrings.xml><?xml version="1.0" encoding="utf-8"?>
<sst xmlns="http://schemas.openxmlformats.org/spreadsheetml/2006/main" count="107" uniqueCount="50">
  <si>
    <t>PAYDETAIL</t>
  </si>
  <si>
    <t>EARNS</t>
  </si>
  <si>
    <t>DEDUCTS</t>
  </si>
  <si>
    <t>TAXES</t>
  </si>
  <si>
    <t>NET</t>
  </si>
  <si>
    <t xml:space="preserve">This example is for an on-cycle GTA paycheck that contains a deduction for an external health insurance plan where the remittance is the responsibilty of the regent institution. </t>
  </si>
  <si>
    <t>GTA</t>
  </si>
  <si>
    <t>GTAGHI  A</t>
  </si>
  <si>
    <t>$U    H</t>
  </si>
  <si>
    <t>KS    H</t>
  </si>
  <si>
    <t xml:space="preserve"> </t>
  </si>
  <si>
    <t>ADJUST TYPE</t>
  </si>
  <si>
    <t>GTAGHI N</t>
  </si>
  <si>
    <t>(blank)</t>
  </si>
  <si>
    <t>WCIXXX N</t>
  </si>
  <si>
    <t>STLEAV N</t>
  </si>
  <si>
    <t>Payroll Journal - Expenditures/Transfers/Liabilities</t>
  </si>
  <si>
    <t>GL BUSINESS UNIT</t>
  </si>
  <si>
    <t>DEPT ID</t>
  </si>
  <si>
    <t>FUND</t>
  </si>
  <si>
    <t>BUDGET UNIT</t>
  </si>
  <si>
    <t>PROGRAM</t>
  </si>
  <si>
    <t>ACCOUNT</t>
  </si>
  <si>
    <t>AMT</t>
  </si>
  <si>
    <t>DESCRIPTION</t>
  </si>
  <si>
    <t>AGY00</t>
  </si>
  <si>
    <t>DEPTIDXXXX</t>
  </si>
  <si>
    <t>FNDX</t>
  </si>
  <si>
    <t>BDGX</t>
  </si>
  <si>
    <t>PRGMX</t>
  </si>
  <si>
    <t>51XXXX**</t>
  </si>
  <si>
    <t>Earnings</t>
  </si>
  <si>
    <t>ER STLEAV</t>
  </si>
  <si>
    <t>ER GTAGHI</t>
  </si>
  <si>
    <t>ER WCI</t>
  </si>
  <si>
    <t>Balancing Row</t>
  </si>
  <si>
    <t>(Must balance by GL BU, FUND, BUDGET UNIT.)</t>
  </si>
  <si>
    <t>980X*</t>
  </si>
  <si>
    <t>XXXXX</t>
  </si>
  <si>
    <t>Establish Payable for Net</t>
  </si>
  <si>
    <t>Net Pay</t>
  </si>
  <si>
    <t>Reduce Payable for Net</t>
  </si>
  <si>
    <t>EE Deduct, Regent Remit</t>
  </si>
  <si>
    <t>ER Deduct, Regent Remit</t>
  </si>
  <si>
    <t>XXXX</t>
  </si>
  <si>
    <t>ER Deductions</t>
  </si>
  <si>
    <t>EE Taxes</t>
  </si>
  <si>
    <t>* Regent Payroll Clearing Fund 98XX</t>
  </si>
  <si>
    <t>** Use appropriate account code in the series 510100 - 517400</t>
  </si>
  <si>
    <t>Attachment A</t>
  </si>
</sst>
</file>

<file path=xl/styles.xml><?xml version="1.0" encoding="utf-8"?>
<styleSheet xmlns="http://schemas.openxmlformats.org/spreadsheetml/2006/main">
  <numFmts count="1">
    <numFmt numFmtId="164" formatCode="0000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Border="1"/>
    <xf numFmtId="0" fontId="1" fillId="0" borderId="7" xfId="0" applyFont="1" applyBorder="1"/>
    <xf numFmtId="0" fontId="3" fillId="0" borderId="8" xfId="0" applyFont="1" applyBorder="1"/>
    <xf numFmtId="0" fontId="4" fillId="0" borderId="4" xfId="0" applyFont="1" applyBorder="1"/>
    <xf numFmtId="4" fontId="5" fillId="0" borderId="0" xfId="0" applyNumberFormat="1" applyFont="1" applyBorder="1"/>
    <xf numFmtId="0" fontId="1" fillId="0" borderId="0" xfId="0" applyFont="1" applyFill="1" applyBorder="1"/>
    <xf numFmtId="0" fontId="4" fillId="0" borderId="0" xfId="0" applyFont="1" applyBorder="1"/>
    <xf numFmtId="4" fontId="1" fillId="0" borderId="0" xfId="0" applyNumberFormat="1" applyFont="1" applyBorder="1"/>
    <xf numFmtId="4" fontId="1" fillId="0" borderId="5" xfId="0" applyNumberFormat="1" applyFont="1" applyBorder="1"/>
    <xf numFmtId="4" fontId="6" fillId="0" borderId="0" xfId="0" applyNumberFormat="1" applyFont="1" applyBorder="1"/>
    <xf numFmtId="4" fontId="4" fillId="0" borderId="0" xfId="0" applyNumberFormat="1" applyFont="1" applyBorder="1"/>
    <xf numFmtId="4" fontId="1" fillId="0" borderId="8" xfId="0" applyNumberFormat="1" applyFont="1" applyBorder="1"/>
    <xf numFmtId="0" fontId="1" fillId="0" borderId="6" xfId="0" applyFont="1" applyBorder="1"/>
    <xf numFmtId="4" fontId="1" fillId="0" borderId="7" xfId="0" applyNumberFormat="1" applyFont="1" applyBorder="1"/>
    <xf numFmtId="0" fontId="1" fillId="0" borderId="8" xfId="0" applyFont="1" applyBorder="1"/>
    <xf numFmtId="0" fontId="3" fillId="0" borderId="2" xfId="0" applyFont="1" applyBorder="1"/>
    <xf numFmtId="0" fontId="3" fillId="0" borderId="4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1" fillId="0" borderId="5" xfId="0" applyFont="1" applyFill="1" applyBorder="1"/>
    <xf numFmtId="0" fontId="1" fillId="0" borderId="4" xfId="0" applyFont="1" applyFill="1" applyBorder="1"/>
    <xf numFmtId="4" fontId="4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1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1"/>
  <sheetViews>
    <sheetView tabSelected="1" workbookViewId="0">
      <selection activeCell="A2" sqref="A2"/>
    </sheetView>
  </sheetViews>
  <sheetFormatPr defaultRowHeight="12.75"/>
  <cols>
    <col min="1" max="3" width="9.140625" style="1"/>
    <col min="4" max="4" width="3" style="1" customWidth="1"/>
    <col min="5" max="6" width="9.7109375" style="1" customWidth="1"/>
    <col min="7" max="7" width="5.7109375" style="1" customWidth="1"/>
    <col min="8" max="10" width="9.7109375" style="1" customWidth="1"/>
    <col min="11" max="11" width="5.7109375" style="1" customWidth="1"/>
    <col min="12" max="13" width="9.7109375" style="1" customWidth="1"/>
    <col min="14" max="14" width="5.7109375" style="1" customWidth="1"/>
    <col min="15" max="15" width="9.7109375" style="1" customWidth="1"/>
    <col min="16" max="16" width="11" style="1" customWidth="1"/>
    <col min="17" max="16384" width="9.140625" style="1"/>
  </cols>
  <sheetData>
    <row r="1" spans="1:16" ht="15.75">
      <c r="A1" s="40" t="s">
        <v>49</v>
      </c>
    </row>
    <row r="3" spans="1:16" ht="15.75">
      <c r="E3" s="2" t="s">
        <v>0</v>
      </c>
      <c r="F3" s="3"/>
      <c r="G3" s="3"/>
      <c r="H3" s="3"/>
      <c r="I3" s="3"/>
      <c r="J3" s="3"/>
      <c r="K3" s="3"/>
      <c r="L3" s="3"/>
      <c r="M3" s="3"/>
      <c r="N3" s="3"/>
      <c r="O3" s="3"/>
      <c r="P3" s="4"/>
    </row>
    <row r="4" spans="1:16">
      <c r="E4" s="5"/>
      <c r="P4" s="6"/>
    </row>
    <row r="5" spans="1:16">
      <c r="E5" s="7" t="s">
        <v>1</v>
      </c>
      <c r="F5" s="8"/>
      <c r="G5" s="9"/>
      <c r="H5" s="8" t="s">
        <v>2</v>
      </c>
      <c r="I5" s="10"/>
      <c r="J5" s="8"/>
      <c r="K5" s="9"/>
      <c r="L5" s="8" t="s">
        <v>3</v>
      </c>
      <c r="M5" s="8"/>
      <c r="N5" s="9"/>
      <c r="O5" s="8" t="s">
        <v>4</v>
      </c>
      <c r="P5" s="11"/>
    </row>
    <row r="6" spans="1:16">
      <c r="A6" s="41" t="s">
        <v>5</v>
      </c>
      <c r="B6" s="42"/>
      <c r="C6" s="43"/>
      <c r="E6" s="12" t="s">
        <v>6</v>
      </c>
      <c r="F6" s="13">
        <v>500</v>
      </c>
      <c r="H6" s="14" t="s">
        <v>7</v>
      </c>
      <c r="J6" s="13">
        <v>75</v>
      </c>
      <c r="L6" s="15" t="s">
        <v>8</v>
      </c>
      <c r="M6" s="16">
        <v>30</v>
      </c>
      <c r="O6" s="15"/>
      <c r="P6" s="17">
        <f>F7-J7-M8</f>
        <v>389</v>
      </c>
    </row>
    <row r="7" spans="1:16">
      <c r="A7" s="44"/>
      <c r="B7" s="45"/>
      <c r="C7" s="46"/>
      <c r="E7" s="12"/>
      <c r="F7" s="16">
        <f>SUM(F6)</f>
        <v>500</v>
      </c>
      <c r="H7" s="15"/>
      <c r="J7" s="16">
        <f>SUM(J6)</f>
        <v>75</v>
      </c>
      <c r="L7" s="15" t="s">
        <v>9</v>
      </c>
      <c r="M7" s="18">
        <v>6</v>
      </c>
      <c r="P7" s="17" t="s">
        <v>10</v>
      </c>
    </row>
    <row r="8" spans="1:16">
      <c r="A8" s="44"/>
      <c r="B8" s="45"/>
      <c r="C8" s="46"/>
      <c r="E8" s="5"/>
      <c r="F8" s="16"/>
      <c r="H8" s="15"/>
      <c r="J8" s="19"/>
      <c r="L8" s="15"/>
      <c r="M8" s="16">
        <f>SUM(M6:M7)</f>
        <v>36</v>
      </c>
      <c r="P8" s="17"/>
    </row>
    <row r="9" spans="1:16">
      <c r="A9" s="44"/>
      <c r="B9" s="45"/>
      <c r="C9" s="46"/>
      <c r="E9" s="5"/>
      <c r="F9" s="16"/>
      <c r="H9" s="15"/>
      <c r="J9" s="19"/>
      <c r="L9" s="15"/>
      <c r="M9" s="18"/>
      <c r="P9" s="17"/>
    </row>
    <row r="10" spans="1:16">
      <c r="A10" s="44"/>
      <c r="B10" s="45"/>
      <c r="C10" s="46"/>
      <c r="E10" s="5"/>
      <c r="F10" s="16"/>
      <c r="H10" s="15"/>
      <c r="J10" s="16"/>
      <c r="L10" s="15"/>
      <c r="M10" s="19"/>
      <c r="O10" s="8" t="s">
        <v>11</v>
      </c>
      <c r="P10" s="20"/>
    </row>
    <row r="11" spans="1:16">
      <c r="A11" s="44"/>
      <c r="B11" s="45"/>
      <c r="C11" s="46"/>
      <c r="E11" s="5"/>
      <c r="F11" s="16"/>
      <c r="H11" s="14" t="s">
        <v>12</v>
      </c>
      <c r="J11" s="16">
        <v>200</v>
      </c>
      <c r="O11" s="9" t="s">
        <v>13</v>
      </c>
      <c r="P11" s="17"/>
    </row>
    <row r="12" spans="1:16">
      <c r="A12" s="47"/>
      <c r="B12" s="48"/>
      <c r="C12" s="49"/>
      <c r="E12" s="5"/>
      <c r="F12" s="16"/>
      <c r="H12" s="15" t="s">
        <v>14</v>
      </c>
      <c r="J12" s="16">
        <f>ROUND(500*0.00892,2)</f>
        <v>4.46</v>
      </c>
      <c r="L12" s="15"/>
      <c r="M12" s="19"/>
      <c r="O12" s="9"/>
      <c r="P12" s="17"/>
    </row>
    <row r="13" spans="1:16">
      <c r="E13" s="5"/>
      <c r="F13" s="16"/>
      <c r="H13" s="15" t="s">
        <v>15</v>
      </c>
      <c r="J13" s="18">
        <f>ROUND(500*0.0054,2)</f>
        <v>2.7</v>
      </c>
      <c r="L13" s="15"/>
      <c r="M13" s="16"/>
      <c r="P13" s="17"/>
    </row>
    <row r="14" spans="1:16">
      <c r="E14" s="5"/>
      <c r="F14" s="16"/>
      <c r="H14" s="15"/>
      <c r="J14" s="16">
        <f>SUM(J11:J13)</f>
        <v>207.16</v>
      </c>
      <c r="L14" s="15"/>
      <c r="M14" s="16"/>
      <c r="P14" s="17"/>
    </row>
    <row r="15" spans="1:16">
      <c r="E15" s="5"/>
      <c r="F15" s="16"/>
      <c r="H15" s="15"/>
      <c r="J15" s="16"/>
      <c r="L15" s="15"/>
      <c r="M15" s="16"/>
      <c r="P15" s="17"/>
    </row>
    <row r="16" spans="1:16">
      <c r="E16" s="21"/>
      <c r="F16" s="10"/>
      <c r="G16" s="10"/>
      <c r="H16" s="10"/>
      <c r="I16" s="10"/>
      <c r="J16" s="22"/>
      <c r="K16" s="10"/>
      <c r="L16" s="10"/>
      <c r="M16" s="10"/>
      <c r="N16" s="10"/>
      <c r="O16" s="10"/>
      <c r="P16" s="23"/>
    </row>
    <row r="17" spans="5:18">
      <c r="J17" s="16"/>
    </row>
    <row r="18" spans="5:18" ht="15.75">
      <c r="E18" s="2" t="s">
        <v>16</v>
      </c>
      <c r="F18" s="3"/>
      <c r="G18" s="24"/>
      <c r="H18" s="24"/>
      <c r="I18" s="24"/>
      <c r="J18" s="24"/>
      <c r="K18" s="24"/>
      <c r="L18" s="24"/>
      <c r="M18" s="24"/>
      <c r="N18" s="3"/>
      <c r="O18" s="3"/>
      <c r="P18" s="4"/>
    </row>
    <row r="19" spans="5:18" ht="12.75" customHeight="1">
      <c r="E19" s="5"/>
      <c r="F19" s="9"/>
      <c r="P19" s="6"/>
    </row>
    <row r="20" spans="5:18" ht="42.75" customHeight="1">
      <c r="E20" s="25" t="s">
        <v>17</v>
      </c>
      <c r="F20" s="26" t="s">
        <v>18</v>
      </c>
      <c r="H20" s="26" t="s">
        <v>19</v>
      </c>
      <c r="I20" s="26" t="s">
        <v>20</v>
      </c>
      <c r="J20" s="50" t="s">
        <v>21</v>
      </c>
      <c r="K20" s="51"/>
      <c r="L20" s="27" t="s">
        <v>22</v>
      </c>
      <c r="M20" s="28" t="s">
        <v>23</v>
      </c>
      <c r="O20" s="9" t="s">
        <v>24</v>
      </c>
      <c r="P20" s="6"/>
    </row>
    <row r="21" spans="5:18" ht="12.75" customHeight="1">
      <c r="E21" s="5"/>
      <c r="P21" s="6"/>
    </row>
    <row r="22" spans="5:18" ht="12.75" customHeight="1">
      <c r="E22" s="5" t="s">
        <v>25</v>
      </c>
      <c r="F22" s="29" t="s">
        <v>26</v>
      </c>
      <c r="H22" s="29" t="s">
        <v>27</v>
      </c>
      <c r="I22" s="29" t="s">
        <v>28</v>
      </c>
      <c r="J22" s="29" t="s">
        <v>29</v>
      </c>
      <c r="L22" s="29" t="s">
        <v>30</v>
      </c>
      <c r="M22" s="30">
        <v>500</v>
      </c>
      <c r="O22" s="31" t="s">
        <v>31</v>
      </c>
      <c r="P22" s="6"/>
      <c r="R22" s="16"/>
    </row>
    <row r="23" spans="5:18" ht="12.75" customHeight="1">
      <c r="E23" s="5" t="s">
        <v>25</v>
      </c>
      <c r="F23" s="29" t="s">
        <v>26</v>
      </c>
      <c r="H23" s="29" t="s">
        <v>27</v>
      </c>
      <c r="I23" s="29" t="s">
        <v>28</v>
      </c>
      <c r="J23" s="29" t="s">
        <v>29</v>
      </c>
      <c r="L23" s="29">
        <v>517600</v>
      </c>
      <c r="M23" s="30">
        <v>2.7</v>
      </c>
      <c r="O23" s="31" t="s">
        <v>32</v>
      </c>
      <c r="P23" s="6"/>
      <c r="R23" s="16"/>
    </row>
    <row r="24" spans="5:18" ht="12.75" customHeight="1">
      <c r="E24" s="5" t="s">
        <v>25</v>
      </c>
      <c r="F24" s="29" t="s">
        <v>26</v>
      </c>
      <c r="H24" s="29" t="s">
        <v>27</v>
      </c>
      <c r="I24" s="29" t="s">
        <v>28</v>
      </c>
      <c r="J24" s="29" t="s">
        <v>29</v>
      </c>
      <c r="L24" s="31">
        <v>519250</v>
      </c>
      <c r="M24" s="32">
        <v>200</v>
      </c>
      <c r="O24" s="31" t="s">
        <v>33</v>
      </c>
      <c r="P24" s="6"/>
    </row>
    <row r="25" spans="5:18" ht="12.75" customHeight="1">
      <c r="E25" s="5" t="s">
        <v>25</v>
      </c>
      <c r="F25" s="29" t="s">
        <v>26</v>
      </c>
      <c r="H25" s="29" t="s">
        <v>27</v>
      </c>
      <c r="I25" s="29" t="s">
        <v>28</v>
      </c>
      <c r="J25" s="29" t="s">
        <v>29</v>
      </c>
      <c r="L25" s="29">
        <v>519700</v>
      </c>
      <c r="M25" s="30">
        <v>4.46</v>
      </c>
      <c r="O25" s="31" t="s">
        <v>34</v>
      </c>
      <c r="P25" s="6"/>
    </row>
    <row r="26" spans="5:18" ht="12.75" customHeight="1">
      <c r="E26" s="5" t="s">
        <v>25</v>
      </c>
      <c r="F26" s="29" t="s">
        <v>26</v>
      </c>
      <c r="H26" s="29" t="s">
        <v>27</v>
      </c>
      <c r="I26" s="29" t="s">
        <v>28</v>
      </c>
      <c r="J26" s="29" t="s">
        <v>29</v>
      </c>
      <c r="L26" s="31">
        <v>110100</v>
      </c>
      <c r="M26" s="32">
        <f>SUM(M22:M25)*-1</f>
        <v>-707.16000000000008</v>
      </c>
      <c r="O26" s="31" t="s">
        <v>35</v>
      </c>
      <c r="P26" s="33"/>
    </row>
    <row r="27" spans="5:18" ht="12.75" customHeight="1">
      <c r="E27" s="5"/>
      <c r="P27" s="33"/>
    </row>
    <row r="28" spans="5:18" ht="12.75" customHeight="1">
      <c r="E28" s="5"/>
      <c r="F28" s="1" t="s">
        <v>36</v>
      </c>
      <c r="M28" s="16">
        <f>SUM(M22:M27)</f>
        <v>0</v>
      </c>
      <c r="P28" s="33"/>
    </row>
    <row r="29" spans="5:18" ht="12.75" customHeight="1">
      <c r="E29" s="5"/>
      <c r="M29" s="16"/>
      <c r="P29" s="33"/>
    </row>
    <row r="30" spans="5:18" ht="12.75" customHeight="1">
      <c r="E30" s="5" t="s">
        <v>25</v>
      </c>
      <c r="F30" s="29" t="s">
        <v>26</v>
      </c>
      <c r="H30" s="31" t="s">
        <v>37</v>
      </c>
      <c r="I30" s="31">
        <v>9100</v>
      </c>
      <c r="J30" s="31" t="s">
        <v>38</v>
      </c>
      <c r="L30" s="31">
        <v>220410</v>
      </c>
      <c r="M30" s="16">
        <f>P6*-1</f>
        <v>-389</v>
      </c>
      <c r="O30" s="1" t="s">
        <v>39</v>
      </c>
      <c r="P30" s="33"/>
    </row>
    <row r="31" spans="5:18" ht="12.75" customHeight="1">
      <c r="E31" s="5" t="s">
        <v>25</v>
      </c>
      <c r="F31" s="29" t="s">
        <v>26</v>
      </c>
      <c r="H31" s="31" t="s">
        <v>37</v>
      </c>
      <c r="I31" s="31">
        <v>9100</v>
      </c>
      <c r="J31" s="31" t="s">
        <v>38</v>
      </c>
      <c r="L31" s="29">
        <v>110100</v>
      </c>
      <c r="M31" s="16">
        <f>M30*-1</f>
        <v>389</v>
      </c>
      <c r="O31" s="1" t="s">
        <v>35</v>
      </c>
      <c r="P31" s="33"/>
    </row>
    <row r="32" spans="5:18" ht="12.75" customHeight="1">
      <c r="E32" s="34"/>
      <c r="F32" s="31"/>
      <c r="H32" s="31"/>
      <c r="I32" s="31"/>
      <c r="J32" s="31"/>
      <c r="L32" s="29"/>
      <c r="M32" s="16"/>
      <c r="P32" s="33"/>
    </row>
    <row r="33" spans="5:18" ht="12.75" customHeight="1">
      <c r="E33" s="5"/>
      <c r="F33" s="1" t="s">
        <v>36</v>
      </c>
      <c r="M33" s="16">
        <f>SUM(M30:M31)</f>
        <v>0</v>
      </c>
      <c r="P33" s="33"/>
    </row>
    <row r="34" spans="5:18" ht="12.75" customHeight="1">
      <c r="E34" s="5"/>
      <c r="M34" s="16"/>
      <c r="P34" s="33"/>
    </row>
    <row r="35" spans="5:18" ht="12.75" customHeight="1">
      <c r="E35" s="5" t="s">
        <v>25</v>
      </c>
      <c r="F35" s="29" t="s">
        <v>26</v>
      </c>
      <c r="H35" s="31" t="s">
        <v>37</v>
      </c>
      <c r="I35" s="31">
        <v>9100</v>
      </c>
      <c r="J35" s="31" t="s">
        <v>38</v>
      </c>
      <c r="L35" s="31">
        <v>110100</v>
      </c>
      <c r="M35" s="35">
        <f>M30</f>
        <v>-389</v>
      </c>
      <c r="O35" s="1" t="s">
        <v>40</v>
      </c>
      <c r="P35" s="33"/>
    </row>
    <row r="36" spans="5:18" ht="12.75" customHeight="1">
      <c r="E36" s="5" t="s">
        <v>25</v>
      </c>
      <c r="F36" s="29" t="s">
        <v>26</v>
      </c>
      <c r="H36" s="31" t="s">
        <v>37</v>
      </c>
      <c r="I36" s="31">
        <v>9100</v>
      </c>
      <c r="J36" s="31" t="s">
        <v>38</v>
      </c>
      <c r="L36" s="31">
        <v>220410</v>
      </c>
      <c r="M36" s="16">
        <f>M31</f>
        <v>389</v>
      </c>
      <c r="O36" s="1" t="s">
        <v>41</v>
      </c>
      <c r="P36" s="33"/>
    </row>
    <row r="37" spans="5:18" ht="12.75" customHeight="1">
      <c r="E37" s="34"/>
      <c r="F37" s="31"/>
      <c r="H37" s="31"/>
      <c r="I37" s="31"/>
      <c r="J37" s="36"/>
      <c r="L37" s="31"/>
      <c r="M37" s="16"/>
      <c r="P37" s="33"/>
    </row>
    <row r="38" spans="5:18" ht="12.75" customHeight="1">
      <c r="E38" s="5"/>
      <c r="F38" s="1" t="s">
        <v>36</v>
      </c>
      <c r="M38" s="16">
        <f>SUM(M35:M36)</f>
        <v>0</v>
      </c>
      <c r="P38" s="37"/>
    </row>
    <row r="39" spans="5:18" ht="12.75" customHeight="1">
      <c r="E39" s="34"/>
      <c r="F39" s="31"/>
      <c r="H39" s="31"/>
      <c r="I39" s="31"/>
      <c r="J39" s="36"/>
      <c r="L39" s="31"/>
      <c r="M39" s="35"/>
      <c r="P39" s="33"/>
    </row>
    <row r="40" spans="5:18" ht="12.75" customHeight="1">
      <c r="E40" s="5"/>
      <c r="J40" s="14"/>
      <c r="M40" s="16"/>
      <c r="P40" s="33"/>
    </row>
    <row r="41" spans="5:18" ht="12.75" customHeight="1">
      <c r="E41" s="5" t="s">
        <v>25</v>
      </c>
      <c r="F41" s="29" t="s">
        <v>26</v>
      </c>
      <c r="H41" s="29" t="s">
        <v>27</v>
      </c>
      <c r="I41" s="29" t="s">
        <v>28</v>
      </c>
      <c r="J41" s="36" t="s">
        <v>38</v>
      </c>
      <c r="L41" s="31">
        <v>220451</v>
      </c>
      <c r="M41" s="35">
        <v>-75</v>
      </c>
      <c r="O41" s="1" t="s">
        <v>42</v>
      </c>
      <c r="P41" s="33"/>
    </row>
    <row r="42" spans="5:18" ht="12.75" customHeight="1">
      <c r="E42" s="5" t="s">
        <v>25</v>
      </c>
      <c r="F42" s="29" t="s">
        <v>26</v>
      </c>
      <c r="H42" s="29" t="s">
        <v>27</v>
      </c>
      <c r="I42" s="29" t="s">
        <v>28</v>
      </c>
      <c r="J42" s="36" t="s">
        <v>38</v>
      </c>
      <c r="L42" s="31">
        <v>220452</v>
      </c>
      <c r="M42" s="35">
        <v>-200</v>
      </c>
      <c r="O42" s="1" t="s">
        <v>43</v>
      </c>
      <c r="P42" s="33"/>
    </row>
    <row r="43" spans="5:18" ht="12.75" customHeight="1">
      <c r="E43" s="5" t="s">
        <v>25</v>
      </c>
      <c r="F43" s="29" t="s">
        <v>26</v>
      </c>
      <c r="H43" s="1" t="s">
        <v>44</v>
      </c>
      <c r="I43" s="1" t="s">
        <v>44</v>
      </c>
      <c r="J43" s="31" t="s">
        <v>38</v>
      </c>
      <c r="L43" s="29">
        <v>110100</v>
      </c>
      <c r="M43" s="16">
        <f>(SUM(M41:M42))*-1</f>
        <v>275</v>
      </c>
      <c r="O43" s="1" t="s">
        <v>35</v>
      </c>
      <c r="P43" s="33"/>
    </row>
    <row r="44" spans="5:18" ht="12.75" customHeight="1">
      <c r="E44" s="5"/>
      <c r="J44" s="14"/>
      <c r="M44" s="16"/>
      <c r="P44" s="33"/>
    </row>
    <row r="45" spans="5:18" ht="12.75" customHeight="1">
      <c r="E45" s="5"/>
      <c r="F45" s="1" t="s">
        <v>36</v>
      </c>
      <c r="J45" s="14"/>
      <c r="M45" s="16">
        <f>SUM(M41:M43)</f>
        <v>0</v>
      </c>
      <c r="P45" s="33"/>
    </row>
    <row r="46" spans="5:18" ht="12.75" customHeight="1">
      <c r="E46" s="5"/>
      <c r="J46" s="14"/>
      <c r="M46" s="16"/>
      <c r="P46" s="33"/>
    </row>
    <row r="47" spans="5:18" ht="12.75" customHeight="1">
      <c r="E47" s="5"/>
      <c r="J47" s="14"/>
      <c r="M47" s="16"/>
      <c r="P47" s="33"/>
      <c r="R47" s="16"/>
    </row>
    <row r="48" spans="5:18" ht="12.75" customHeight="1">
      <c r="E48" s="38">
        <v>17300</v>
      </c>
      <c r="F48" s="52">
        <v>1739900000</v>
      </c>
      <c r="G48" s="51"/>
      <c r="H48" s="29">
        <v>9000</v>
      </c>
      <c r="I48" s="29">
        <v>9005</v>
      </c>
      <c r="J48" s="36">
        <v>97831</v>
      </c>
      <c r="L48" s="29">
        <v>220422</v>
      </c>
      <c r="M48" s="39">
        <f>(J12+J13)*-1</f>
        <v>-7.16</v>
      </c>
      <c r="O48" s="1" t="s">
        <v>45</v>
      </c>
      <c r="P48" s="33"/>
    </row>
    <row r="49" spans="5:16" ht="12.75" customHeight="1">
      <c r="E49" s="38">
        <v>17300</v>
      </c>
      <c r="F49" s="52">
        <v>1739900000</v>
      </c>
      <c r="G49" s="51"/>
      <c r="H49" s="29">
        <v>9000</v>
      </c>
      <c r="I49" s="29">
        <v>9005</v>
      </c>
      <c r="J49" s="36">
        <v>97831</v>
      </c>
      <c r="L49" s="29">
        <v>110100</v>
      </c>
      <c r="M49" s="16">
        <f>SUM(M48:M48)*-1</f>
        <v>7.16</v>
      </c>
      <c r="O49" s="1" t="s">
        <v>35</v>
      </c>
      <c r="P49" s="6"/>
    </row>
    <row r="50" spans="5:16" ht="12.75" customHeight="1">
      <c r="E50" s="5"/>
      <c r="J50" s="14"/>
      <c r="P50" s="6"/>
    </row>
    <row r="51" spans="5:16">
      <c r="E51" s="5"/>
      <c r="F51" s="1" t="s">
        <v>36</v>
      </c>
      <c r="J51" s="14"/>
      <c r="M51" s="16">
        <f>SUM(M48:M49)</f>
        <v>0</v>
      </c>
      <c r="P51" s="6"/>
    </row>
    <row r="52" spans="5:16">
      <c r="E52" s="5"/>
      <c r="J52" s="14"/>
      <c r="M52" s="16"/>
      <c r="P52" s="6"/>
    </row>
    <row r="53" spans="5:16">
      <c r="E53" s="5"/>
      <c r="J53" s="14"/>
      <c r="P53" s="6"/>
    </row>
    <row r="54" spans="5:16" ht="15">
      <c r="E54" s="38">
        <v>17300</v>
      </c>
      <c r="F54" s="52">
        <v>1739900000</v>
      </c>
      <c r="G54" s="51"/>
      <c r="H54" s="29">
        <v>9000</v>
      </c>
      <c r="I54" s="29">
        <v>9010</v>
      </c>
      <c r="J54" s="36">
        <v>97831</v>
      </c>
      <c r="L54" s="29">
        <v>220441</v>
      </c>
      <c r="M54" s="39">
        <v>-36</v>
      </c>
      <c r="O54" s="1" t="s">
        <v>46</v>
      </c>
      <c r="P54" s="6"/>
    </row>
    <row r="55" spans="5:16" ht="15">
      <c r="E55" s="38">
        <v>17300</v>
      </c>
      <c r="F55" s="52">
        <v>1739900000</v>
      </c>
      <c r="G55" s="51"/>
      <c r="H55" s="29">
        <v>9000</v>
      </c>
      <c r="I55" s="29">
        <v>9010</v>
      </c>
      <c r="J55" s="36">
        <v>97831</v>
      </c>
      <c r="L55" s="29">
        <v>110100</v>
      </c>
      <c r="M55" s="16">
        <f>SUM(M54:M54)*-1</f>
        <v>36</v>
      </c>
      <c r="O55" s="16" t="s">
        <v>35</v>
      </c>
      <c r="P55" s="6"/>
    </row>
    <row r="56" spans="5:16">
      <c r="E56" s="5"/>
      <c r="P56" s="6"/>
    </row>
    <row r="57" spans="5:16">
      <c r="E57" s="5"/>
      <c r="F57" s="1" t="s">
        <v>36</v>
      </c>
      <c r="M57" s="16">
        <f>SUM(M54:M55)</f>
        <v>0</v>
      </c>
      <c r="P57" s="6"/>
    </row>
    <row r="58" spans="5:16">
      <c r="E58" s="21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23"/>
    </row>
    <row r="60" spans="5:16">
      <c r="E60" s="29" t="s">
        <v>47</v>
      </c>
    </row>
    <row r="61" spans="5:16">
      <c r="E61" s="1" t="s">
        <v>48</v>
      </c>
    </row>
  </sheetData>
  <mergeCells count="6">
    <mergeCell ref="F55:G55"/>
    <mergeCell ref="A6:C12"/>
    <mergeCell ref="J20:K20"/>
    <mergeCell ref="F48:G48"/>
    <mergeCell ref="F49:G49"/>
    <mergeCell ref="F54:G54"/>
  </mergeCells>
  <pageMargins left="0.45" right="0.45" top="0.5" bottom="0.5" header="0" footer="0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Kansas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kogle</dc:creator>
  <cp:lastModifiedBy>Lon Smelser</cp:lastModifiedBy>
  <cp:lastPrinted>2012-08-29T19:13:00Z</cp:lastPrinted>
  <dcterms:created xsi:type="dcterms:W3CDTF">2012-08-29T19:10:33Z</dcterms:created>
  <dcterms:modified xsi:type="dcterms:W3CDTF">2012-08-31T18:28:06Z</dcterms:modified>
</cp:coreProperties>
</file>