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tabRatio="847" activeTab="0"/>
  </bookViews>
  <sheets>
    <sheet name="SetYear" sheetId="1" r:id="rId1"/>
    <sheet name="co treasurer's annual rept" sheetId="2" r:id="rId2"/>
    <sheet name="co treasurer's est township" sheetId="3" r:id="rId3"/>
    <sheet name="co treasurer's estimate" sheetId="4" r:id="rId4"/>
    <sheet name="co clerk est-twp" sheetId="5" r:id="rId5"/>
    <sheet name="co clerk estimate" sheetId="6" r:id="rId6"/>
    <sheet name="co clerk TIF estimate for city" sheetId="7" r:id="rId7"/>
    <sheet name="co clerk estimate USD" sheetId="8" r:id="rId8"/>
  </sheets>
  <definedNames>
    <definedName name="_xlnm.Print_Area" localSheetId="5">'co clerk estimate'!$A$1:$H$46</definedName>
    <definedName name="_xlnm.Print_Area" localSheetId="6">'co clerk TIF estimate for city'!$A$1:$H$92</definedName>
  </definedNames>
  <calcPr fullCalcOnLoad="1"/>
</workbook>
</file>

<file path=xl/sharedStrings.xml><?xml version="1.0" encoding="utf-8"?>
<sst xmlns="http://schemas.openxmlformats.org/spreadsheetml/2006/main" count="289" uniqueCount="131">
  <si>
    <t>1.</t>
  </si>
  <si>
    <t>Real Estate</t>
  </si>
  <si>
    <t>Personal Property</t>
  </si>
  <si>
    <t>State Assessed</t>
  </si>
  <si>
    <t>Total</t>
  </si>
  <si>
    <t>New Improvements</t>
  </si>
  <si>
    <t>Territory Added</t>
  </si>
  <si>
    <t>Property with changed use</t>
  </si>
  <si>
    <t>2.</t>
  </si>
  <si>
    <t>Fund</t>
  </si>
  <si>
    <t>Rate</t>
  </si>
  <si>
    <t>3.</t>
  </si>
  <si>
    <t>4.</t>
  </si>
  <si>
    <t>5.</t>
  </si>
  <si>
    <t>6.</t>
  </si>
  <si>
    <t>7.</t>
  </si>
  <si>
    <t>Date</t>
  </si>
  <si>
    <t>Provided by:</t>
  </si>
  <si>
    <t>Name of County:</t>
  </si>
  <si>
    <t>Estimated Assessed Valuation</t>
  </si>
  <si>
    <t>3rd Class City included in Township</t>
  </si>
  <si>
    <t>Township</t>
  </si>
  <si>
    <t>3rd Class City</t>
  </si>
  <si>
    <t xml:space="preserve">     Township</t>
  </si>
  <si>
    <t xml:space="preserve">     3rd Class City</t>
  </si>
  <si>
    <t xml:space="preserve">     Total</t>
  </si>
  <si>
    <t>Gross Earning (Intangible) Tax Estimate</t>
  </si>
  <si>
    <t>Neighborhood Revitalization District:</t>
  </si>
  <si>
    <t>Valuation Subject to Rebates</t>
  </si>
  <si>
    <t>Gross Earnings (Intangible) Tax Estimate</t>
  </si>
  <si>
    <t>Motor Vehicle Tax</t>
  </si>
  <si>
    <t>Recreational Vehicle Tax</t>
  </si>
  <si>
    <t>Local Alcoholic Liquor Tax</t>
  </si>
  <si>
    <t>K.S.A. 79-41a04</t>
  </si>
  <si>
    <t>K.S.A. 79-5111</t>
  </si>
  <si>
    <t>K.S.A. 79-5123</t>
  </si>
  <si>
    <t>Special City and County Highway</t>
  </si>
  <si>
    <t>K.S.A. 79-3425c</t>
  </si>
  <si>
    <t>Other Sources (Specify)</t>
  </si>
  <si>
    <t>Name of County</t>
  </si>
  <si>
    <t xml:space="preserve">                                County Treasurer</t>
  </si>
  <si>
    <t>16/20M Vehicle Tax</t>
  </si>
  <si>
    <t>USD Number</t>
  </si>
  <si>
    <t>USD General Fund</t>
  </si>
  <si>
    <t>Amount Levy</t>
  </si>
  <si>
    <t>General Fund</t>
  </si>
  <si>
    <t>Other Funds</t>
  </si>
  <si>
    <t>Motor Vehicle Tax (Township)</t>
  </si>
  <si>
    <t>Recreational Vehicle Tax (Township)</t>
  </si>
  <si>
    <t>16/20M Vehicle Tax (Township)</t>
  </si>
  <si>
    <t>K.S.A. 79-1962</t>
  </si>
  <si>
    <t>Township with Third Class Cities</t>
  </si>
  <si>
    <t>Motor Vehicle Tax (Third Class Cities)</t>
  </si>
  <si>
    <t>Recreational Vehicle Tax (Third Class Cities)</t>
  </si>
  <si>
    <t>16/20M Vehicle Tax (Third Class Cities)</t>
  </si>
  <si>
    <t>Local Ad Valorem Tax Reduction (LAVTR)</t>
  </si>
  <si>
    <t>K.S.A. 79-2960</t>
  </si>
  <si>
    <t>Amount of Tax</t>
  </si>
  <si>
    <t>City and County Revenue Sharing</t>
  </si>
  <si>
    <t>K.S.A. 79-2967</t>
  </si>
  <si>
    <t>Total Assessed Valuation</t>
  </si>
  <si>
    <t xml:space="preserve"> </t>
  </si>
  <si>
    <t>8.</t>
  </si>
  <si>
    <t>Tax Increment Financing (TIF):</t>
  </si>
  <si>
    <t>TIF Total Assessed Valuation</t>
  </si>
  <si>
    <t>TIF Base Year Assessed Valuation</t>
  </si>
  <si>
    <t>TIF Estimated Dollar Amount</t>
  </si>
  <si>
    <t>Computation for TIF Estimated Dollar Amount</t>
  </si>
  <si>
    <t>Once the year has been entered, then go to the spreadsheet and save the spreadsheet where you want it</t>
  </si>
  <si>
    <t>Note: If the city supports a recreation commission, please send a copy of this to the recreation commission.</t>
  </si>
  <si>
    <t>*</t>
  </si>
  <si>
    <t>Recreation Commission use the total valuation amount.</t>
  </si>
  <si>
    <t>Estimated Assessed Valuation "Other"</t>
  </si>
  <si>
    <t>Recreation Commission use this valuation amount.</t>
  </si>
  <si>
    <t>Note: If the USD supports a recreation commission, please send a copy of this to the recreation commission.</t>
  </si>
  <si>
    <t>Severed Minerals</t>
  </si>
  <si>
    <t>Oil &amp; Gas</t>
  </si>
  <si>
    <t>TIF Total Assessed Valuation Area</t>
  </si>
  <si>
    <t>TIF Base Year Assessed Valuation Area</t>
  </si>
  <si>
    <t>Tax Increment Financing (TIF) for City:</t>
  </si>
  <si>
    <t>TIF Difference in Vaulation</t>
  </si>
  <si>
    <t>City's TIF Dollar Estimated Portion</t>
  </si>
  <si>
    <t>Other TIF Estimated Dollar Amounts</t>
  </si>
  <si>
    <t>TIF Difference in Vaulation (From Step #8)</t>
  </si>
  <si>
    <t>Name of USD:</t>
  </si>
  <si>
    <t>Name of Spec. Dist.:</t>
  </si>
  <si>
    <t>(Note: Links information to Step #8 )</t>
  </si>
  <si>
    <t xml:space="preserve">General </t>
  </si>
  <si>
    <t>Library</t>
  </si>
  <si>
    <t>Bond &amp; Interest</t>
  </si>
  <si>
    <t>Gas &amp; Oil</t>
  </si>
  <si>
    <t>Property with changed in use</t>
  </si>
  <si>
    <t>EnterYear:</t>
  </si>
  <si>
    <r>
      <rPr>
        <sz val="12"/>
        <color indexed="10"/>
        <rFont val="Times New Roman"/>
        <family val="1"/>
      </rPr>
      <t>*</t>
    </r>
    <r>
      <rPr>
        <sz val="12"/>
        <rFont val="Times New Roman"/>
        <family val="0"/>
      </rPr>
      <t>For the estimate spreadsheets, the year respresents the budget year being proposed</t>
    </r>
  </si>
  <si>
    <t>**</t>
  </si>
  <si>
    <r>
      <rPr>
        <sz val="12"/>
        <color indexed="10"/>
        <rFont val="Times New Roman"/>
        <family val="1"/>
      </rPr>
      <t>**</t>
    </r>
    <r>
      <rPr>
        <sz val="12"/>
        <rFont val="Times New Roman"/>
        <family val="1"/>
      </rPr>
      <t>For the annual report spreadsheet, the year respresents the year the municipality received the money</t>
    </r>
  </si>
  <si>
    <t>Setting the Budget Year</t>
  </si>
  <si>
    <r>
      <rPr>
        <b/>
        <u val="single"/>
        <sz val="12"/>
        <rFont val="Times New Roman"/>
        <family val="1"/>
      </rPr>
      <t>A</t>
    </r>
    <r>
      <rPr>
        <u val="single"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To set the budget year on the estimate spreadsheets:</t>
    </r>
  </si>
  <si>
    <r>
      <rPr>
        <b/>
        <u val="single"/>
        <sz val="12"/>
        <rFont val="Times New Roman"/>
        <family val="1"/>
      </rPr>
      <t>B</t>
    </r>
    <r>
      <rPr>
        <u val="single"/>
        <sz val="12"/>
        <rFont val="Times New Roman"/>
        <family val="1"/>
      </rPr>
      <t xml:space="preserve">. </t>
    </r>
    <r>
      <rPr>
        <sz val="12"/>
        <rFont val="Times New Roman"/>
        <family val="1"/>
      </rPr>
      <t>To set the budget year on the annual report spreadsheet:</t>
    </r>
  </si>
  <si>
    <t>Name of Municipality</t>
  </si>
  <si>
    <t>Name of City</t>
  </si>
  <si>
    <t>Name of Township</t>
  </si>
  <si>
    <t>1. Name of 3rd Class City</t>
  </si>
  <si>
    <t>2. Name of 3rd Class City</t>
  </si>
  <si>
    <t>Type of Distribution</t>
  </si>
  <si>
    <t>Ad Valorem</t>
  </si>
  <si>
    <t>Intangible</t>
  </si>
  <si>
    <t>Amount</t>
  </si>
  <si>
    <t>Current Tax</t>
  </si>
  <si>
    <t>Total Current Tax</t>
  </si>
  <si>
    <t>Dec</t>
  </si>
  <si>
    <t>Total Motor Vehicle Tax</t>
  </si>
  <si>
    <t>Total Recreational Vehicle Tax</t>
  </si>
  <si>
    <t>16/20 M  Vehicle Tax</t>
  </si>
  <si>
    <t>Total 16/20 M Vehicle Tax</t>
  </si>
  <si>
    <t>Delinquent Personal Property Tax</t>
  </si>
  <si>
    <t>Delinquent Real Estate Tax</t>
  </si>
  <si>
    <t>Total Delinquent Tax</t>
  </si>
  <si>
    <t>Local Ad Valorem Tax Reduction</t>
  </si>
  <si>
    <t>Total Local Ad Valorem Tax Reduction</t>
  </si>
  <si>
    <t>Total Credits for Year</t>
  </si>
  <si>
    <t xml:space="preserve">Total Payments for the year </t>
  </si>
  <si>
    <t>I certify that this is a true and correct statement of all receipts and disbursements as shown in my records .</t>
  </si>
  <si>
    <t>County Treasurer</t>
  </si>
  <si>
    <t>County</t>
  </si>
  <si>
    <t>Total Other</t>
  </si>
  <si>
    <t>Name of Fund</t>
  </si>
  <si>
    <t>Payments to the Municipality</t>
  </si>
  <si>
    <t>Amounts Paid</t>
  </si>
  <si>
    <t>Delinquency Percentage</t>
  </si>
  <si>
    <t>Date: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</si>
</sst>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00"/>
    <numFmt numFmtId="167" formatCode="#,##0.000"/>
    <numFmt numFmtId="168" formatCode="0.00000%"/>
    <numFmt numFmtId="169" formatCode="0.000%"/>
    <numFmt numFmtId="170" formatCode="[$-409]dddd\,\ mmmm\ dd\,\ yyyy"/>
    <numFmt numFmtId="171" formatCode="[$-409]mmmm\ d\,\ yyyy;@"/>
    <numFmt numFmtId="172" formatCode="mm/dd/yy;@"/>
    <numFmt numFmtId="173" formatCode="m/d/yy;@"/>
  </numFmts>
  <fonts count="45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0" xfId="0" applyFont="1" applyAlignment="1" quotePrefix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166" fontId="0" fillId="33" borderId="11" xfId="0" applyNumberFormat="1" applyFill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 quotePrefix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0" fillId="0" borderId="13" xfId="0" applyNumberFormat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66" fontId="0" fillId="0" borderId="10" xfId="0" applyNumberFormat="1" applyBorder="1" applyAlignment="1" applyProtection="1">
      <alignment vertical="center"/>
      <protection locked="0"/>
    </xf>
    <xf numFmtId="166" fontId="0" fillId="0" borderId="14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67" fontId="0" fillId="0" borderId="10" xfId="0" applyNumberFormat="1" applyBorder="1" applyAlignment="1" applyProtection="1">
      <alignment vertical="center"/>
      <protection locked="0"/>
    </xf>
    <xf numFmtId="167" fontId="0" fillId="0" borderId="14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15" xfId="0" applyNumberFormat="1" applyBorder="1" applyAlignment="1" applyProtection="1">
      <alignment/>
      <protection locked="0"/>
    </xf>
    <xf numFmtId="167" fontId="1" fillId="0" borderId="10" xfId="0" applyNumberFormat="1" applyFont="1" applyBorder="1" applyAlignment="1" applyProtection="1">
      <alignment horizontal="center"/>
      <protection locked="0"/>
    </xf>
    <xf numFmtId="167" fontId="0" fillId="0" borderId="10" xfId="0" applyNumberFormat="1" applyBorder="1" applyAlignment="1" applyProtection="1">
      <alignment/>
      <protection locked="0"/>
    </xf>
    <xf numFmtId="167" fontId="0" fillId="0" borderId="14" xfId="0" applyNumberForma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vertical="center"/>
      <protection/>
    </xf>
    <xf numFmtId="164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 applyProtection="1">
      <alignment vertical="center"/>
      <protection locked="0"/>
    </xf>
    <xf numFmtId="3" fontId="0" fillId="0" borderId="14" xfId="0" applyNumberFormat="1" applyBorder="1" applyAlignment="1">
      <alignment vertical="center"/>
    </xf>
    <xf numFmtId="0" fontId="4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55">
      <alignment/>
      <protection/>
    </xf>
    <xf numFmtId="0" fontId="7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7" fillId="0" borderId="12" xfId="55" applyFont="1" applyBorder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7" fillId="0" borderId="10" xfId="55" applyFont="1" applyBorder="1">
      <alignment/>
      <protection/>
    </xf>
    <xf numFmtId="0" fontId="7" fillId="0" borderId="0" xfId="55" applyFont="1" applyBorder="1">
      <alignment/>
      <protection/>
    </xf>
    <xf numFmtId="0" fontId="9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9" fillId="0" borderId="18" xfId="55" applyFont="1" applyBorder="1">
      <alignment/>
      <protection/>
    </xf>
    <xf numFmtId="0" fontId="9" fillId="0" borderId="11" xfId="55" applyFont="1" applyBorder="1">
      <alignment/>
      <protection/>
    </xf>
    <xf numFmtId="0" fontId="9" fillId="0" borderId="19" xfId="55" applyFont="1" applyBorder="1">
      <alignment/>
      <protection/>
    </xf>
    <xf numFmtId="0" fontId="9" fillId="34" borderId="0" xfId="55" applyFont="1" applyFill="1">
      <alignment/>
      <protection/>
    </xf>
    <xf numFmtId="0" fontId="9" fillId="0" borderId="20" xfId="55" applyFont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9" fillId="0" borderId="0" xfId="55" applyFont="1" applyBorder="1">
      <alignment/>
      <protection/>
    </xf>
    <xf numFmtId="0" fontId="9" fillId="34" borderId="0" xfId="55" applyFont="1" applyFill="1" applyBorder="1" applyAlignment="1">
      <alignment horizontal="center"/>
      <protection/>
    </xf>
    <xf numFmtId="0" fontId="7" fillId="34" borderId="0" xfId="55" applyFont="1" applyFill="1" applyBorder="1">
      <alignment/>
      <protection/>
    </xf>
    <xf numFmtId="0" fontId="9" fillId="34" borderId="0" xfId="55" applyFont="1" applyFill="1" applyBorder="1">
      <alignment/>
      <protection/>
    </xf>
    <xf numFmtId="0" fontId="0" fillId="0" borderId="0" xfId="55" applyAlignment="1">
      <alignment horizontal="center"/>
      <protection/>
    </xf>
    <xf numFmtId="4" fontId="9" fillId="0" borderId="12" xfId="55" applyNumberFormat="1" applyFont="1" applyBorder="1">
      <alignment/>
      <protection/>
    </xf>
    <xf numFmtId="0" fontId="7" fillId="0" borderId="0" xfId="55" applyFont="1" applyBorder="1" applyAlignment="1">
      <alignment vertical="center"/>
      <protection/>
    </xf>
    <xf numFmtId="4" fontId="9" fillId="0" borderId="12" xfId="55" applyNumberFormat="1" applyFont="1" applyBorder="1" applyAlignment="1">
      <alignment vertical="center"/>
      <protection/>
    </xf>
    <xf numFmtId="4" fontId="9" fillId="0" borderId="21" xfId="55" applyNumberFormat="1" applyFont="1" applyBorder="1" applyAlignment="1">
      <alignment vertical="center"/>
      <protection/>
    </xf>
    <xf numFmtId="0" fontId="9" fillId="0" borderId="0" xfId="55" applyFont="1" applyAlignment="1">
      <alignment vertical="center"/>
      <protection/>
    </xf>
    <xf numFmtId="4" fontId="9" fillId="0" borderId="0" xfId="55" applyNumberFormat="1" applyFont="1" applyBorder="1" applyAlignment="1">
      <alignment vertical="center"/>
      <protection/>
    </xf>
    <xf numFmtId="4" fontId="9" fillId="0" borderId="22" xfId="55" applyNumberFormat="1" applyFont="1" applyBorder="1" applyAlignment="1">
      <alignment vertical="center"/>
      <protection/>
    </xf>
    <xf numFmtId="16" fontId="9" fillId="0" borderId="23" xfId="55" applyNumberFormat="1" applyFont="1" applyBorder="1" applyAlignment="1">
      <alignment horizontal="center" vertical="center"/>
      <protection/>
    </xf>
    <xf numFmtId="0" fontId="9" fillId="0" borderId="22" xfId="55" applyFont="1" applyBorder="1" applyAlignment="1">
      <alignment vertical="center"/>
      <protection/>
    </xf>
    <xf numFmtId="16" fontId="9" fillId="0" borderId="18" xfId="55" applyNumberFormat="1" applyFont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7" fillId="0" borderId="0" xfId="55" applyFont="1" applyAlignment="1">
      <alignment vertical="center"/>
      <protection/>
    </xf>
    <xf numFmtId="0" fontId="9" fillId="0" borderId="18" xfId="55" applyFont="1" applyBorder="1" applyAlignment="1">
      <alignment vertical="center"/>
      <protection/>
    </xf>
    <xf numFmtId="0" fontId="9" fillId="0" borderId="23" xfId="55" applyFont="1" applyBorder="1" applyAlignment="1">
      <alignment vertical="center"/>
      <protection/>
    </xf>
    <xf numFmtId="0" fontId="9" fillId="0" borderId="22" xfId="55" applyFont="1" applyBorder="1" applyAlignment="1">
      <alignment horizontal="center" vertical="center"/>
      <protection/>
    </xf>
    <xf numFmtId="16" fontId="9" fillId="0" borderId="22" xfId="55" applyNumberFormat="1" applyFont="1" applyBorder="1" applyAlignment="1">
      <alignment horizontal="center" vertical="center"/>
      <protection/>
    </xf>
    <xf numFmtId="0" fontId="9" fillId="34" borderId="0" xfId="55" applyFont="1" applyFill="1" applyAlignment="1">
      <alignment horizontal="center" vertical="center"/>
      <protection/>
    </xf>
    <xf numFmtId="0" fontId="9" fillId="34" borderId="0" xfId="55" applyFont="1" applyFill="1" applyAlignment="1">
      <alignment vertical="center"/>
      <protection/>
    </xf>
    <xf numFmtId="0" fontId="9" fillId="0" borderId="20" xfId="55" applyFont="1" applyBorder="1" applyAlignment="1">
      <alignment horizontal="center" vertical="center"/>
      <protection/>
    </xf>
    <xf numFmtId="0" fontId="9" fillId="0" borderId="0" xfId="55" applyFont="1" applyAlignment="1">
      <alignment horizontal="left" vertical="center"/>
      <protection/>
    </xf>
    <xf numFmtId="0" fontId="9" fillId="0" borderId="0" xfId="55" applyFont="1" applyAlignment="1">
      <alignment/>
      <protection/>
    </xf>
    <xf numFmtId="0" fontId="9" fillId="34" borderId="0" xfId="55" applyFont="1" applyFill="1" applyAlignment="1">
      <alignment/>
      <protection/>
    </xf>
    <xf numFmtId="4" fontId="9" fillId="0" borderId="22" xfId="55" applyNumberFormat="1" applyFont="1" applyBorder="1" applyAlignment="1" applyProtection="1">
      <alignment vertical="center"/>
      <protection locked="0"/>
    </xf>
    <xf numFmtId="0" fontId="7" fillId="0" borderId="0" xfId="55" applyFont="1" applyAlignment="1" applyProtection="1">
      <alignment horizontal="center"/>
      <protection locked="0"/>
    </xf>
    <xf numFmtId="0" fontId="7" fillId="0" borderId="18" xfId="55" applyFont="1" applyBorder="1" applyAlignment="1" applyProtection="1">
      <alignment vertical="center"/>
      <protection locked="0"/>
    </xf>
    <xf numFmtId="0" fontId="9" fillId="0" borderId="11" xfId="55" applyFont="1" applyBorder="1" applyProtection="1">
      <alignment/>
      <protection locked="0"/>
    </xf>
    <xf numFmtId="0" fontId="9" fillId="0" borderId="19" xfId="55" applyFont="1" applyBorder="1" applyProtection="1">
      <alignment/>
      <protection locked="0"/>
    </xf>
    <xf numFmtId="4" fontId="9" fillId="0" borderId="22" xfId="55" applyNumberFormat="1" applyFont="1" applyBorder="1" applyAlignment="1" applyProtection="1">
      <alignment/>
      <protection locked="0"/>
    </xf>
    <xf numFmtId="0" fontId="9" fillId="0" borderId="10" xfId="55" applyFont="1" applyBorder="1" applyAlignment="1" applyProtection="1">
      <alignment horizontal="center"/>
      <protection locked="0"/>
    </xf>
    <xf numFmtId="0" fontId="9" fillId="0" borderId="0" xfId="55" applyFont="1" applyProtection="1">
      <alignment/>
      <protection locked="0"/>
    </xf>
    <xf numFmtId="0" fontId="9" fillId="0" borderId="10" xfId="55" applyFont="1" applyBorder="1" applyProtection="1">
      <alignment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169" fontId="0" fillId="0" borderId="14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172" fontId="0" fillId="0" borderId="10" xfId="0" applyNumberFormat="1" applyFont="1" applyBorder="1" applyAlignment="1">
      <alignment horizontal="center"/>
    </xf>
    <xf numFmtId="4" fontId="0" fillId="0" borderId="0" xfId="0" applyNumberFormat="1" applyBorder="1" applyAlignment="1" applyProtection="1">
      <alignment vertical="center"/>
      <protection locked="0"/>
    </xf>
    <xf numFmtId="169" fontId="0" fillId="0" borderId="0" xfId="0" applyNumberFormat="1" applyBorder="1" applyAlignment="1">
      <alignment vertical="center"/>
    </xf>
    <xf numFmtId="173" fontId="0" fillId="0" borderId="10" xfId="0" applyNumberFormat="1" applyBorder="1" applyAlignment="1" applyProtection="1">
      <alignment horizontal="center"/>
      <protection locked="0"/>
    </xf>
    <xf numFmtId="0" fontId="7" fillId="0" borderId="0" xfId="55" applyFont="1" applyAlignment="1">
      <alignment horizontal="left"/>
      <protection/>
    </xf>
    <xf numFmtId="0" fontId="1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7" fillId="0" borderId="10" xfId="55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zoomScalePageLayoutView="0" workbookViewId="0" topLeftCell="A1">
      <selection activeCell="Q24" sqref="Q24"/>
    </sheetView>
  </sheetViews>
  <sheetFormatPr defaultColWidth="9.00390625" defaultRowHeight="15.75"/>
  <cols>
    <col min="1" max="16384" width="9.00390625" style="19" customWidth="1"/>
  </cols>
  <sheetData>
    <row r="2" ht="15.75">
      <c r="B2" s="83" t="s">
        <v>96</v>
      </c>
    </row>
    <row r="4" ht="15.75">
      <c r="A4" s="40" t="s">
        <v>97</v>
      </c>
    </row>
    <row r="5" ht="15.75">
      <c r="A5" s="19" t="s">
        <v>61</v>
      </c>
    </row>
    <row r="6" spans="1:3" ht="15.75">
      <c r="A6" s="19" t="s">
        <v>92</v>
      </c>
      <c r="B6" s="61"/>
      <c r="C6" s="82" t="s">
        <v>70</v>
      </c>
    </row>
    <row r="8" ht="15.75">
      <c r="A8" s="40" t="s">
        <v>93</v>
      </c>
    </row>
    <row r="11" ht="15.75">
      <c r="A11" s="40" t="s">
        <v>98</v>
      </c>
    </row>
    <row r="13" spans="1:3" ht="15.75">
      <c r="A13" s="19" t="s">
        <v>92</v>
      </c>
      <c r="B13" s="61"/>
      <c r="C13" s="82" t="s">
        <v>94</v>
      </c>
    </row>
    <row r="15" ht="15.75">
      <c r="A15" s="40" t="s">
        <v>95</v>
      </c>
    </row>
    <row r="21" ht="15.75">
      <c r="A21" s="35" t="s">
        <v>68</v>
      </c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25">
      <selection activeCell="N77" sqref="N77"/>
    </sheetView>
  </sheetViews>
  <sheetFormatPr defaultColWidth="9.00390625" defaultRowHeight="15.75"/>
  <cols>
    <col min="1" max="1" width="9.50390625" style="107" customWidth="1"/>
    <col min="2" max="2" width="22.625" style="88" customWidth="1"/>
    <col min="3" max="3" width="10.875" style="88" customWidth="1"/>
    <col min="4" max="4" width="10.375" style="88" customWidth="1"/>
    <col min="5" max="5" width="11.125" style="88" customWidth="1"/>
    <col min="6" max="6" width="12.625" style="88" customWidth="1"/>
    <col min="7" max="16384" width="9.00390625" style="88" customWidth="1"/>
  </cols>
  <sheetData>
    <row r="1" spans="1:6" ht="15.75">
      <c r="A1" s="149" t="str">
        <f>CONCATENATE("County Treasurer's Annual Report For ",SetYear!B13,"")</f>
        <v>County Treasurer's Annual Report For </v>
      </c>
      <c r="B1" s="149"/>
      <c r="C1" s="149"/>
      <c r="D1" s="149"/>
      <c r="E1" s="149"/>
      <c r="F1" s="149"/>
    </row>
    <row r="2" spans="1:7" ht="12" customHeight="1">
      <c r="A2" s="150"/>
      <c r="B2" s="150"/>
      <c r="C2" s="150"/>
      <c r="D2" s="150"/>
      <c r="E2" s="150"/>
      <c r="F2" s="150"/>
      <c r="G2" s="90"/>
    </row>
    <row r="3" spans="1:7" ht="12" customHeight="1">
      <c r="A3" s="151"/>
      <c r="B3" s="151"/>
      <c r="C3" s="131"/>
      <c r="D3" s="151"/>
      <c r="E3" s="151"/>
      <c r="F3" s="152"/>
      <c r="G3" s="90"/>
    </row>
    <row r="4" spans="1:7" ht="12" customHeight="1">
      <c r="A4" s="150" t="s">
        <v>99</v>
      </c>
      <c r="B4" s="150"/>
      <c r="C4" s="89"/>
      <c r="D4" s="150" t="s">
        <v>126</v>
      </c>
      <c r="E4" s="150"/>
      <c r="F4" s="150"/>
      <c r="G4" s="90"/>
    </row>
    <row r="5" spans="1:7" ht="12" customHeight="1">
      <c r="A5" s="89"/>
      <c r="B5" s="89"/>
      <c r="C5" s="89"/>
      <c r="D5" s="89"/>
      <c r="E5" s="89"/>
      <c r="F5" s="89"/>
      <c r="G5" s="90"/>
    </row>
    <row r="6" spans="1:7" ht="12" customHeight="1" thickBot="1">
      <c r="A6" s="91" t="s">
        <v>16</v>
      </c>
      <c r="B6" s="91" t="s">
        <v>104</v>
      </c>
      <c r="C6" s="91" t="s">
        <v>105</v>
      </c>
      <c r="D6" s="91" t="s">
        <v>106</v>
      </c>
      <c r="E6" s="91" t="s">
        <v>107</v>
      </c>
      <c r="F6" s="91" t="s">
        <v>4</v>
      </c>
      <c r="G6" s="90"/>
    </row>
    <row r="7" spans="1:7" ht="12.75" customHeight="1" thickBot="1">
      <c r="A7" s="92"/>
      <c r="B7" s="93" t="str">
        <f>CONCATENATE("Balance January 1, ",SetYear!B13,"")</f>
        <v>Balance January 1, </v>
      </c>
      <c r="C7" s="93"/>
      <c r="D7" s="93"/>
      <c r="E7" s="94"/>
      <c r="F7" s="108"/>
      <c r="G7" s="90"/>
    </row>
    <row r="8" spans="1:7" ht="12" customHeight="1">
      <c r="A8" s="115">
        <v>36180</v>
      </c>
      <c r="B8" s="116" t="s">
        <v>108</v>
      </c>
      <c r="C8" s="130"/>
      <c r="D8" s="130"/>
      <c r="E8" s="114">
        <f>SUM(C8:D8)</f>
        <v>0</v>
      </c>
      <c r="F8" s="90"/>
      <c r="G8" s="90"/>
    </row>
    <row r="9" spans="1:7" ht="12" customHeight="1">
      <c r="A9" s="117">
        <v>36239</v>
      </c>
      <c r="B9" s="116" t="s">
        <v>108</v>
      </c>
      <c r="C9" s="130"/>
      <c r="D9" s="130"/>
      <c r="E9" s="114">
        <f>SUM(C9:D9)</f>
        <v>0</v>
      </c>
      <c r="F9" s="90"/>
      <c r="G9" s="90"/>
    </row>
    <row r="10" spans="1:7" ht="12" customHeight="1">
      <c r="A10" s="117">
        <v>37777</v>
      </c>
      <c r="B10" s="116" t="s">
        <v>108</v>
      </c>
      <c r="C10" s="130"/>
      <c r="D10" s="130"/>
      <c r="E10" s="114">
        <f>SUM(C10:D10)</f>
        <v>0</v>
      </c>
      <c r="F10" s="90"/>
      <c r="G10" s="90"/>
    </row>
    <row r="11" spans="1:7" ht="12" customHeight="1">
      <c r="A11" s="117">
        <v>36423</v>
      </c>
      <c r="B11" s="116" t="s">
        <v>108</v>
      </c>
      <c r="C11" s="130"/>
      <c r="D11" s="130"/>
      <c r="E11" s="114">
        <f>SUM(C11:D11)</f>
        <v>0</v>
      </c>
      <c r="F11" s="90"/>
      <c r="G11" s="90"/>
    </row>
    <row r="12" spans="1:7" ht="12" customHeight="1">
      <c r="A12" s="117">
        <v>36464</v>
      </c>
      <c r="B12" s="116" t="s">
        <v>108</v>
      </c>
      <c r="C12" s="130"/>
      <c r="D12" s="130"/>
      <c r="E12" s="114">
        <f>SUM(C12:D12)</f>
        <v>0</v>
      </c>
      <c r="F12" s="90"/>
      <c r="G12" s="90"/>
    </row>
    <row r="13" spans="1:7" ht="12.75" customHeight="1" thickBot="1">
      <c r="A13" s="118"/>
      <c r="B13" s="119" t="s">
        <v>109</v>
      </c>
      <c r="C13" s="90"/>
      <c r="D13" s="90"/>
      <c r="E13" s="128"/>
      <c r="F13" s="110">
        <f>SUM(E8:E12)</f>
        <v>0</v>
      </c>
      <c r="G13" s="90"/>
    </row>
    <row r="14" spans="1:7" ht="12" customHeight="1">
      <c r="A14" s="117">
        <v>36180</v>
      </c>
      <c r="B14" s="120" t="s">
        <v>30</v>
      </c>
      <c r="C14" s="98"/>
      <c r="D14" s="99"/>
      <c r="E14" s="130"/>
      <c r="F14" s="112"/>
      <c r="G14" s="90"/>
    </row>
    <row r="15" spans="1:7" ht="12" customHeight="1">
      <c r="A15" s="117">
        <v>36239</v>
      </c>
      <c r="B15" s="121" t="s">
        <v>30</v>
      </c>
      <c r="C15" s="98"/>
      <c r="D15" s="99"/>
      <c r="E15" s="130"/>
      <c r="F15" s="112"/>
      <c r="G15" s="90"/>
    </row>
    <row r="16" spans="1:7" ht="12" customHeight="1">
      <c r="A16" s="117">
        <v>37777</v>
      </c>
      <c r="B16" s="121" t="s">
        <v>30</v>
      </c>
      <c r="C16" s="98"/>
      <c r="D16" s="99"/>
      <c r="E16" s="130"/>
      <c r="F16" s="112"/>
      <c r="G16" s="90"/>
    </row>
    <row r="17" spans="1:7" ht="12" customHeight="1">
      <c r="A17" s="117">
        <v>36423</v>
      </c>
      <c r="B17" s="121" t="s">
        <v>30</v>
      </c>
      <c r="C17" s="98"/>
      <c r="D17" s="99"/>
      <c r="E17" s="130"/>
      <c r="F17" s="112"/>
      <c r="G17" s="90"/>
    </row>
    <row r="18" spans="1:7" ht="12" customHeight="1">
      <c r="A18" s="117">
        <v>36464</v>
      </c>
      <c r="B18" s="121" t="s">
        <v>30</v>
      </c>
      <c r="C18" s="98"/>
      <c r="D18" s="99"/>
      <c r="E18" s="130"/>
      <c r="F18" s="112"/>
      <c r="G18" s="90"/>
    </row>
    <row r="19" spans="1:7" ht="12" customHeight="1">
      <c r="A19" s="117" t="s">
        <v>110</v>
      </c>
      <c r="B19" s="121" t="s">
        <v>30</v>
      </c>
      <c r="C19" s="98"/>
      <c r="D19" s="99"/>
      <c r="E19" s="130"/>
      <c r="F19" s="112"/>
      <c r="G19" s="90"/>
    </row>
    <row r="20" spans="1:7" ht="12.75" customHeight="1" thickBot="1">
      <c r="A20" s="118"/>
      <c r="B20" s="119" t="s">
        <v>111</v>
      </c>
      <c r="C20" s="90"/>
      <c r="D20" s="90"/>
      <c r="E20" s="128"/>
      <c r="F20" s="110">
        <f>SUM(E14:E19)</f>
        <v>0</v>
      </c>
      <c r="G20" s="90"/>
    </row>
    <row r="21" spans="1:7" ht="12" customHeight="1">
      <c r="A21" s="117">
        <v>36180</v>
      </c>
      <c r="B21" s="120" t="s">
        <v>31</v>
      </c>
      <c r="C21" s="98"/>
      <c r="D21" s="99"/>
      <c r="E21" s="130"/>
      <c r="F21" s="112"/>
      <c r="G21" s="90"/>
    </row>
    <row r="22" spans="1:7" ht="12" customHeight="1">
      <c r="A22" s="117">
        <v>36239</v>
      </c>
      <c r="B22" s="121" t="s">
        <v>31</v>
      </c>
      <c r="C22" s="98"/>
      <c r="D22" s="99"/>
      <c r="E22" s="130"/>
      <c r="F22" s="112"/>
      <c r="G22" s="90"/>
    </row>
    <row r="23" spans="1:7" ht="12" customHeight="1">
      <c r="A23" s="117">
        <v>37777</v>
      </c>
      <c r="B23" s="121" t="s">
        <v>31</v>
      </c>
      <c r="C23" s="98"/>
      <c r="D23" s="99"/>
      <c r="E23" s="130"/>
      <c r="F23" s="112"/>
      <c r="G23" s="90"/>
    </row>
    <row r="24" spans="1:7" ht="12" customHeight="1">
      <c r="A24" s="117">
        <v>36423</v>
      </c>
      <c r="B24" s="121" t="s">
        <v>31</v>
      </c>
      <c r="C24" s="98"/>
      <c r="D24" s="99"/>
      <c r="E24" s="130"/>
      <c r="F24" s="112"/>
      <c r="G24" s="90"/>
    </row>
    <row r="25" spans="1:7" ht="12" customHeight="1">
      <c r="A25" s="117">
        <v>36464</v>
      </c>
      <c r="B25" s="121" t="s">
        <v>31</v>
      </c>
      <c r="C25" s="98"/>
      <c r="D25" s="99"/>
      <c r="E25" s="130"/>
      <c r="F25" s="112"/>
      <c r="G25" s="90"/>
    </row>
    <row r="26" spans="1:7" ht="12" customHeight="1">
      <c r="A26" s="117" t="s">
        <v>110</v>
      </c>
      <c r="B26" s="121" t="s">
        <v>31</v>
      </c>
      <c r="C26" s="98"/>
      <c r="D26" s="99"/>
      <c r="E26" s="130"/>
      <c r="F26" s="112"/>
      <c r="G26" s="90"/>
    </row>
    <row r="27" spans="1:7" ht="12.75" customHeight="1" thickBot="1">
      <c r="A27" s="118"/>
      <c r="B27" s="119" t="s">
        <v>112</v>
      </c>
      <c r="C27" s="90"/>
      <c r="D27" s="90"/>
      <c r="E27" s="128"/>
      <c r="F27" s="110">
        <f>SUM(E21:E26)</f>
        <v>0</v>
      </c>
      <c r="G27" s="90"/>
    </row>
    <row r="28" spans="1:7" ht="12" customHeight="1">
      <c r="A28" s="117">
        <v>36180</v>
      </c>
      <c r="B28" s="120" t="s">
        <v>113</v>
      </c>
      <c r="C28" s="98"/>
      <c r="D28" s="99"/>
      <c r="E28" s="130"/>
      <c r="F28" s="112"/>
      <c r="G28" s="90"/>
    </row>
    <row r="29" spans="1:7" ht="12" customHeight="1">
      <c r="A29" s="117">
        <v>36239</v>
      </c>
      <c r="B29" s="121" t="s">
        <v>113</v>
      </c>
      <c r="C29" s="98"/>
      <c r="D29" s="99"/>
      <c r="E29" s="130"/>
      <c r="F29" s="112"/>
      <c r="G29" s="90"/>
    </row>
    <row r="30" spans="1:7" ht="12" customHeight="1">
      <c r="A30" s="117">
        <v>37777</v>
      </c>
      <c r="B30" s="121" t="s">
        <v>113</v>
      </c>
      <c r="C30" s="98"/>
      <c r="D30" s="99"/>
      <c r="E30" s="130"/>
      <c r="F30" s="112"/>
      <c r="G30" s="90"/>
    </row>
    <row r="31" spans="1:7" ht="12" customHeight="1">
      <c r="A31" s="117">
        <v>36423</v>
      </c>
      <c r="B31" s="121" t="s">
        <v>113</v>
      </c>
      <c r="C31" s="98"/>
      <c r="D31" s="99"/>
      <c r="E31" s="130"/>
      <c r="F31" s="112"/>
      <c r="G31" s="90"/>
    </row>
    <row r="32" spans="1:7" ht="12" customHeight="1">
      <c r="A32" s="117">
        <v>36464</v>
      </c>
      <c r="B32" s="121" t="s">
        <v>113</v>
      </c>
      <c r="C32" s="98"/>
      <c r="D32" s="99"/>
      <c r="E32" s="130"/>
      <c r="F32" s="112"/>
      <c r="G32" s="90"/>
    </row>
    <row r="33" spans="1:7" ht="12" customHeight="1">
      <c r="A33" s="117" t="s">
        <v>110</v>
      </c>
      <c r="B33" s="121" t="s">
        <v>113</v>
      </c>
      <c r="C33" s="98"/>
      <c r="D33" s="99"/>
      <c r="E33" s="130"/>
      <c r="F33" s="112"/>
      <c r="G33" s="90"/>
    </row>
    <row r="34" spans="1:7" ht="12.75" customHeight="1" thickBot="1">
      <c r="A34" s="118"/>
      <c r="B34" s="119" t="s">
        <v>114</v>
      </c>
      <c r="C34" s="90"/>
      <c r="D34" s="90"/>
      <c r="E34" s="128"/>
      <c r="F34" s="110">
        <f>SUM(E28:E33)</f>
        <v>0</v>
      </c>
      <c r="G34" s="90"/>
    </row>
    <row r="35" spans="1:7" ht="12" customHeight="1">
      <c r="A35" s="122"/>
      <c r="B35" s="120" t="s">
        <v>115</v>
      </c>
      <c r="C35" s="98"/>
      <c r="D35" s="98"/>
      <c r="E35" s="130"/>
      <c r="F35" s="112"/>
      <c r="G35" s="90"/>
    </row>
    <row r="36" spans="1:7" ht="12" customHeight="1">
      <c r="A36" s="122"/>
      <c r="B36" s="120" t="s">
        <v>116</v>
      </c>
      <c r="C36" s="98"/>
      <c r="D36" s="98"/>
      <c r="E36" s="130"/>
      <c r="F36" s="112"/>
      <c r="G36" s="90"/>
    </row>
    <row r="37" spans="1:7" ht="12" customHeight="1" thickBot="1">
      <c r="A37" s="118"/>
      <c r="B37" s="119" t="s">
        <v>117</v>
      </c>
      <c r="C37" s="90"/>
      <c r="D37" s="90"/>
      <c r="E37" s="128"/>
      <c r="F37" s="110">
        <f>SUM(E35:E36)</f>
        <v>0</v>
      </c>
      <c r="G37" s="90"/>
    </row>
    <row r="38" spans="1:7" ht="12" customHeight="1">
      <c r="A38" s="123">
        <v>36180</v>
      </c>
      <c r="B38" s="120" t="s">
        <v>118</v>
      </c>
      <c r="C38" s="98"/>
      <c r="D38" s="99"/>
      <c r="E38" s="130"/>
      <c r="F38" s="112"/>
      <c r="G38" s="90"/>
    </row>
    <row r="39" spans="1:7" ht="12" customHeight="1">
      <c r="A39" s="123">
        <v>36361</v>
      </c>
      <c r="B39" s="120" t="s">
        <v>118</v>
      </c>
      <c r="C39" s="98"/>
      <c r="D39" s="99"/>
      <c r="E39" s="130"/>
      <c r="F39" s="112"/>
      <c r="G39" s="90"/>
    </row>
    <row r="40" spans="1:7" ht="12.75" customHeight="1" thickBot="1">
      <c r="A40" s="118"/>
      <c r="B40" s="119" t="s">
        <v>119</v>
      </c>
      <c r="C40" s="90"/>
      <c r="D40" s="90"/>
      <c r="E40" s="112"/>
      <c r="F40" s="110">
        <f>SUM(E38:E39)</f>
        <v>0</v>
      </c>
      <c r="G40" s="90"/>
    </row>
    <row r="41" spans="1:7" ht="12.75" customHeight="1">
      <c r="A41" s="122"/>
      <c r="B41" s="132"/>
      <c r="C41" s="133"/>
      <c r="D41" s="134"/>
      <c r="E41" s="135"/>
      <c r="F41" s="113"/>
      <c r="G41" s="90"/>
    </row>
    <row r="42" spans="1:7" ht="12.75" customHeight="1">
      <c r="A42" s="122"/>
      <c r="B42" s="132"/>
      <c r="C42" s="133"/>
      <c r="D42" s="134"/>
      <c r="E42" s="135"/>
      <c r="F42" s="113"/>
      <c r="G42" s="90"/>
    </row>
    <row r="43" spans="1:7" ht="12.75" customHeight="1">
      <c r="A43" s="122"/>
      <c r="B43" s="132"/>
      <c r="C43" s="133"/>
      <c r="D43" s="134"/>
      <c r="E43" s="135"/>
      <c r="F43" s="113"/>
      <c r="G43" s="90"/>
    </row>
    <row r="44" spans="1:7" ht="12.75" customHeight="1" thickBot="1">
      <c r="A44" s="118"/>
      <c r="B44" s="119" t="s">
        <v>125</v>
      </c>
      <c r="C44" s="90"/>
      <c r="D44" s="90"/>
      <c r="E44" s="128"/>
      <c r="F44" s="110">
        <f>SUM(E41:E43)</f>
        <v>0</v>
      </c>
      <c r="G44" s="90"/>
    </row>
    <row r="45" spans="1:7" ht="12" customHeight="1" thickBot="1">
      <c r="A45" s="118"/>
      <c r="B45" s="119" t="s">
        <v>120</v>
      </c>
      <c r="C45" s="90"/>
      <c r="D45" s="90"/>
      <c r="E45" s="128"/>
      <c r="F45" s="111">
        <f>SUM(F13,F44,F40,F37,F34,F27,F20)</f>
        <v>0</v>
      </c>
      <c r="G45" s="90"/>
    </row>
    <row r="46" spans="1:7" ht="6" customHeight="1">
      <c r="A46" s="124"/>
      <c r="B46" s="125"/>
      <c r="C46" s="100"/>
      <c r="D46" s="100"/>
      <c r="E46" s="129"/>
      <c r="F46" s="100"/>
      <c r="G46" s="90"/>
    </row>
    <row r="47" spans="1:7" ht="12" customHeight="1">
      <c r="A47" s="118"/>
      <c r="B47" s="119" t="s">
        <v>127</v>
      </c>
      <c r="C47" s="90"/>
      <c r="D47" s="90"/>
      <c r="E47" s="92" t="s">
        <v>107</v>
      </c>
      <c r="F47" s="90"/>
      <c r="G47" s="90"/>
    </row>
    <row r="48" spans="1:7" ht="12" customHeight="1">
      <c r="A48" s="123">
        <v>36180</v>
      </c>
      <c r="B48" s="120" t="s">
        <v>128</v>
      </c>
      <c r="C48" s="98"/>
      <c r="D48" s="99"/>
      <c r="E48" s="135"/>
      <c r="F48" s="90"/>
      <c r="G48" s="90"/>
    </row>
    <row r="49" spans="1:7" ht="12" customHeight="1">
      <c r="A49" s="123">
        <v>36239</v>
      </c>
      <c r="B49" s="120" t="s">
        <v>128</v>
      </c>
      <c r="C49" s="98"/>
      <c r="D49" s="99"/>
      <c r="E49" s="135"/>
      <c r="F49" s="90"/>
      <c r="G49" s="90"/>
    </row>
    <row r="50" spans="1:7" ht="12" customHeight="1">
      <c r="A50" s="123">
        <v>37777</v>
      </c>
      <c r="B50" s="120" t="s">
        <v>128</v>
      </c>
      <c r="C50" s="98"/>
      <c r="D50" s="99"/>
      <c r="E50" s="135"/>
      <c r="F50" s="90"/>
      <c r="G50" s="90"/>
    </row>
    <row r="51" spans="1:7" ht="12" customHeight="1">
      <c r="A51" s="123">
        <v>36423</v>
      </c>
      <c r="B51" s="120" t="s">
        <v>128</v>
      </c>
      <c r="C51" s="98"/>
      <c r="D51" s="99"/>
      <c r="E51" s="135"/>
      <c r="F51" s="90"/>
      <c r="G51" s="90"/>
    </row>
    <row r="52" spans="1:7" ht="12" customHeight="1">
      <c r="A52" s="123">
        <v>36464</v>
      </c>
      <c r="B52" s="120" t="s">
        <v>128</v>
      </c>
      <c r="C52" s="98"/>
      <c r="D52" s="99"/>
      <c r="E52" s="135"/>
      <c r="F52" s="90"/>
      <c r="G52" s="90"/>
    </row>
    <row r="53" spans="1:7" ht="12" customHeight="1">
      <c r="A53" s="126" t="s">
        <v>110</v>
      </c>
      <c r="B53" s="120" t="s">
        <v>128</v>
      </c>
      <c r="C53" s="98"/>
      <c r="D53" s="99"/>
      <c r="E53" s="135"/>
      <c r="F53" s="90"/>
      <c r="G53" s="90"/>
    </row>
    <row r="54" spans="1:7" ht="12" customHeight="1">
      <c r="A54" s="101"/>
      <c r="B54" s="97"/>
      <c r="C54" s="98"/>
      <c r="D54" s="99"/>
      <c r="E54" s="135"/>
      <c r="F54" s="90"/>
      <c r="G54" s="90"/>
    </row>
    <row r="55" spans="1:7" ht="12.75" customHeight="1" thickBot="1">
      <c r="A55" s="95"/>
      <c r="B55" s="96" t="s">
        <v>121</v>
      </c>
      <c r="C55" s="90"/>
      <c r="D55" s="90"/>
      <c r="E55" s="118">
        <f>IF(F45=F55,"","Not in Balance")</f>
      </c>
      <c r="F55" s="110">
        <f>SUM(E48:E54)</f>
        <v>0</v>
      </c>
      <c r="G55" s="90"/>
    </row>
    <row r="56" spans="1:7" ht="12" customHeight="1" thickBot="1">
      <c r="A56" s="102"/>
      <c r="B56" s="109" t="str">
        <f>CONCATENATE("Balance, December 31, ",SetYear!B13,"")</f>
        <v>Balance, December 31, </v>
      </c>
      <c r="C56" s="103"/>
      <c r="D56" s="103"/>
      <c r="E56" s="103"/>
      <c r="F56" s="111">
        <f>F7+F45-F55</f>
        <v>0</v>
      </c>
      <c r="G56" s="90"/>
    </row>
    <row r="57" spans="1:7" ht="6" customHeight="1">
      <c r="A57" s="104"/>
      <c r="B57" s="105"/>
      <c r="C57" s="106"/>
      <c r="D57" s="106"/>
      <c r="E57" s="106"/>
      <c r="F57" s="106"/>
      <c r="G57" s="90"/>
    </row>
    <row r="58" spans="1:7" ht="12.75" customHeight="1">
      <c r="A58" s="127" t="s">
        <v>122</v>
      </c>
      <c r="B58" s="90"/>
      <c r="C58" s="90"/>
      <c r="D58" s="90"/>
      <c r="E58" s="90"/>
      <c r="F58" s="90"/>
      <c r="G58" s="90"/>
    </row>
    <row r="59" spans="1:7" ht="28.5" customHeight="1">
      <c r="A59" s="136"/>
      <c r="B59" s="137"/>
      <c r="C59" s="138"/>
      <c r="D59" s="138"/>
      <c r="E59" s="137"/>
      <c r="F59" s="138"/>
      <c r="G59" s="90"/>
    </row>
    <row r="60" spans="1:7" ht="12" customHeight="1">
      <c r="A60" s="148" t="s">
        <v>16</v>
      </c>
      <c r="C60" s="96" t="s">
        <v>123</v>
      </c>
      <c r="D60" s="90"/>
      <c r="F60" s="96" t="s">
        <v>124</v>
      </c>
      <c r="G60" s="90"/>
    </row>
    <row r="61" spans="1:7" ht="12" customHeight="1">
      <c r="A61" s="95"/>
      <c r="B61" s="90"/>
      <c r="C61" s="90"/>
      <c r="D61" s="90"/>
      <c r="E61" s="90"/>
      <c r="F61" s="90"/>
      <c r="G61" s="90"/>
    </row>
    <row r="62" spans="1:7" ht="12" customHeight="1">
      <c r="A62" s="95"/>
      <c r="B62" s="90"/>
      <c r="C62" s="90"/>
      <c r="D62" s="90"/>
      <c r="E62" s="90"/>
      <c r="F62" s="90"/>
      <c r="G62" s="90"/>
    </row>
    <row r="63" spans="1:7" ht="12" customHeight="1">
      <c r="A63" s="95"/>
      <c r="B63" s="90"/>
      <c r="C63" s="90"/>
      <c r="D63" s="90"/>
      <c r="E63" s="90"/>
      <c r="F63" s="90"/>
      <c r="G63" s="90"/>
    </row>
    <row r="64" spans="1:7" ht="12" customHeight="1">
      <c r="A64" s="95"/>
      <c r="B64" s="90"/>
      <c r="C64" s="90"/>
      <c r="D64" s="90"/>
      <c r="E64" s="90"/>
      <c r="F64" s="90"/>
      <c r="G64" s="90"/>
    </row>
    <row r="65" spans="1:7" ht="12" customHeight="1">
      <c r="A65" s="95"/>
      <c r="B65" s="90"/>
      <c r="C65" s="90"/>
      <c r="D65" s="90"/>
      <c r="E65" s="90"/>
      <c r="F65" s="90"/>
      <c r="G65" s="90"/>
    </row>
  </sheetData>
  <sheetProtection sheet="1" objects="1" scenarios="1"/>
  <mergeCells count="6">
    <mergeCell ref="A1:F1"/>
    <mergeCell ref="A2:F2"/>
    <mergeCell ref="A4:B4"/>
    <mergeCell ref="A3:B3"/>
    <mergeCell ref="D3:F3"/>
    <mergeCell ref="D4:F4"/>
  </mergeCells>
  <printOptions/>
  <pageMargins left="0.75" right="0.75" top="1" bottom="1" header="0.5" footer="0.5"/>
  <pageSetup blackAndWhite="1"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M44" sqref="M44"/>
    </sheetView>
  </sheetViews>
  <sheetFormatPr defaultColWidth="9.00390625" defaultRowHeight="15.75"/>
  <cols>
    <col min="1" max="1" width="4.875" style="19" customWidth="1"/>
    <col min="2" max="2" width="9.625" style="19" customWidth="1"/>
    <col min="3" max="3" width="20.625" style="19" customWidth="1"/>
    <col min="4" max="4" width="18.625" style="19" customWidth="1"/>
    <col min="5" max="5" width="8.625" style="19" customWidth="1"/>
    <col min="6" max="6" width="22.75390625" style="19" customWidth="1"/>
    <col min="7" max="16384" width="9.00390625" style="19" customWidth="1"/>
  </cols>
  <sheetData>
    <row r="1" spans="1:6" ht="22.5" customHeight="1">
      <c r="A1" s="156" t="str">
        <f>CONCATENATE("County Treasurer's Budget Information for ",SetYear!$B$6," Budget for")</f>
        <v>County Treasurer's Budget Information for  Budget for</v>
      </c>
      <c r="B1" s="156"/>
      <c r="C1" s="156"/>
      <c r="D1" s="156"/>
      <c r="E1" s="156"/>
      <c r="F1" s="156"/>
    </row>
    <row r="2" spans="1:6" ht="21" customHeight="1">
      <c r="A2" s="156" t="s">
        <v>51</v>
      </c>
      <c r="B2" s="156"/>
      <c r="C2" s="156"/>
      <c r="D2" s="156"/>
      <c r="E2" s="156"/>
      <c r="F2" s="156"/>
    </row>
    <row r="3" spans="1:6" ht="52.5" customHeight="1">
      <c r="A3" s="28"/>
      <c r="B3" s="28"/>
      <c r="C3" s="27"/>
      <c r="D3" s="27"/>
      <c r="E3" s="27"/>
      <c r="F3" s="27"/>
    </row>
    <row r="4" spans="1:6" ht="15.75" customHeight="1">
      <c r="A4" s="28"/>
      <c r="B4" s="28"/>
      <c r="C4" s="86" t="s">
        <v>101</v>
      </c>
      <c r="D4" s="155" t="s">
        <v>102</v>
      </c>
      <c r="E4" s="155"/>
      <c r="F4" s="87" t="s">
        <v>103</v>
      </c>
    </row>
    <row r="5" spans="1:6" ht="15.75" customHeight="1">
      <c r="A5" s="28"/>
      <c r="B5" s="28"/>
      <c r="C5" s="28"/>
      <c r="F5" s="54"/>
    </row>
    <row r="6" spans="1:6" ht="15.75" customHeight="1">
      <c r="A6" s="28"/>
      <c r="B6" s="28"/>
      <c r="C6" s="28"/>
      <c r="F6" s="54" t="s">
        <v>57</v>
      </c>
    </row>
    <row r="7" spans="1:6" ht="15.75" customHeight="1">
      <c r="A7" s="157" t="s">
        <v>55</v>
      </c>
      <c r="B7" s="157"/>
      <c r="C7" s="157"/>
      <c r="F7" s="27"/>
    </row>
    <row r="8" spans="1:6" ht="15.75" customHeight="1">
      <c r="A8" s="28"/>
      <c r="B8" s="28"/>
      <c r="C8" s="28" t="s">
        <v>56</v>
      </c>
      <c r="F8" s="37"/>
    </row>
    <row r="9" spans="1:6" ht="22.5" customHeight="1">
      <c r="A9" s="19" t="s">
        <v>32</v>
      </c>
      <c r="F9" s="27"/>
    </row>
    <row r="10" spans="3:6" ht="14.25" customHeight="1">
      <c r="C10" s="19" t="s">
        <v>33</v>
      </c>
      <c r="F10" s="37"/>
    </row>
    <row r="11" spans="1:6" ht="22.5" customHeight="1">
      <c r="A11" s="19" t="s">
        <v>47</v>
      </c>
      <c r="F11" s="27"/>
    </row>
    <row r="12" spans="3:6" ht="17.25" customHeight="1">
      <c r="C12" s="19" t="s">
        <v>34</v>
      </c>
      <c r="F12" s="33"/>
    </row>
    <row r="13" spans="1:6" ht="22.5" customHeight="1">
      <c r="A13" s="19" t="s">
        <v>52</v>
      </c>
      <c r="D13" s="28"/>
      <c r="E13" s="28">
        <v>1</v>
      </c>
      <c r="F13" s="27"/>
    </row>
    <row r="14" spans="3:6" ht="15.75">
      <c r="C14" s="19" t="s">
        <v>50</v>
      </c>
      <c r="D14" s="28"/>
      <c r="E14" s="28">
        <v>2</v>
      </c>
      <c r="F14" s="46"/>
    </row>
    <row r="15" spans="1:6" ht="22.5" customHeight="1">
      <c r="A15" s="19" t="s">
        <v>48</v>
      </c>
      <c r="F15" s="27"/>
    </row>
    <row r="16" spans="3:6" ht="16.5" customHeight="1">
      <c r="C16" s="19" t="s">
        <v>35</v>
      </c>
      <c r="F16" s="33"/>
    </row>
    <row r="17" spans="1:6" ht="22.5" customHeight="1">
      <c r="A17" s="19" t="s">
        <v>53</v>
      </c>
      <c r="D17" s="28"/>
      <c r="E17" s="28">
        <v>1</v>
      </c>
      <c r="F17" s="27"/>
    </row>
    <row r="18" spans="3:6" ht="15.75" customHeight="1">
      <c r="C18" s="19" t="s">
        <v>50</v>
      </c>
      <c r="D18" s="28"/>
      <c r="E18" s="28">
        <v>2</v>
      </c>
      <c r="F18" s="46"/>
    </row>
    <row r="19" spans="1:6" ht="22.5" customHeight="1">
      <c r="A19" s="19" t="s">
        <v>49</v>
      </c>
      <c r="F19" s="27"/>
    </row>
    <row r="20" spans="3:6" ht="15.75" customHeight="1">
      <c r="C20" s="19" t="s">
        <v>34</v>
      </c>
      <c r="F20" s="33"/>
    </row>
    <row r="21" spans="1:6" ht="22.5" customHeight="1">
      <c r="A21" s="19" t="s">
        <v>54</v>
      </c>
      <c r="D21" s="28"/>
      <c r="E21" s="28">
        <v>1</v>
      </c>
      <c r="F21" s="27"/>
    </row>
    <row r="22" spans="3:6" ht="15.75">
      <c r="C22" s="19" t="s">
        <v>34</v>
      </c>
      <c r="D22" s="28"/>
      <c r="E22" s="28">
        <v>2</v>
      </c>
      <c r="F22" s="46"/>
    </row>
    <row r="23" spans="1:6" ht="22.5" customHeight="1">
      <c r="A23" s="19" t="s">
        <v>36</v>
      </c>
      <c r="F23" s="27"/>
    </row>
    <row r="24" spans="3:6" ht="15.75">
      <c r="C24" s="19" t="s">
        <v>37</v>
      </c>
      <c r="F24" s="37"/>
    </row>
    <row r="25" spans="1:6" ht="22.5" customHeight="1">
      <c r="A25" s="19" t="s">
        <v>38</v>
      </c>
      <c r="F25" s="33"/>
    </row>
    <row r="26" spans="3:6" ht="30.75" customHeight="1">
      <c r="C26" s="27"/>
      <c r="F26" s="27"/>
    </row>
    <row r="27" spans="3:6" ht="15.75" customHeight="1">
      <c r="C27" s="28"/>
      <c r="F27" s="28"/>
    </row>
    <row r="28" spans="1:6" ht="15.75" customHeight="1">
      <c r="A28" s="19" t="str">
        <f>CONCATENATE(SetYear!$B$6-3," Tax Delinquency Percentage:")</f>
        <v>-3 Tax Delinquency Percentage:</v>
      </c>
      <c r="C28" s="28"/>
      <c r="F28" s="28"/>
    </row>
    <row r="29" spans="3:6" ht="15.75" customHeight="1">
      <c r="C29" s="28" t="str">
        <f>CONCATENATE(SetYear!$B$6-3," Taxes uncollected")</f>
        <v>-3 Taxes uncollected</v>
      </c>
      <c r="D29" s="139"/>
      <c r="E29" s="145"/>
      <c r="F29" s="28"/>
    </row>
    <row r="30" spans="3:6" ht="15.75" customHeight="1">
      <c r="C30" s="28" t="str">
        <f>CONCATENATE(SetYear!$B$6-2," Ad Valorem Levied")</f>
        <v>-2 Ad Valorem Levied</v>
      </c>
      <c r="D30" s="41"/>
      <c r="E30" s="62"/>
      <c r="F30" s="28"/>
    </row>
    <row r="31" spans="3:6" ht="15.75" customHeight="1" thickBot="1">
      <c r="C31" s="84" t="s">
        <v>129</v>
      </c>
      <c r="D31" s="140">
        <f>ROUND(IF(D29&gt;0,(D29/D30),0),3)</f>
        <v>0</v>
      </c>
      <c r="E31" s="146"/>
      <c r="F31" s="28"/>
    </row>
    <row r="32" spans="1:6" ht="34.5" customHeight="1" thickTop="1">
      <c r="A32" s="143" t="s">
        <v>16</v>
      </c>
      <c r="B32" s="147"/>
      <c r="C32" s="37"/>
      <c r="D32" s="142" t="s">
        <v>17</v>
      </c>
      <c r="E32" s="160"/>
      <c r="F32" s="152"/>
    </row>
    <row r="33" spans="5:6" ht="15.75">
      <c r="E33" s="158" t="s">
        <v>123</v>
      </c>
      <c r="F33" s="159"/>
    </row>
    <row r="34" spans="5:6" ht="29.25" customHeight="1">
      <c r="E34" s="160"/>
      <c r="F34" s="152"/>
    </row>
    <row r="35" spans="4:6" ht="15.75">
      <c r="D35" s="21"/>
      <c r="E35" s="153" t="s">
        <v>39</v>
      </c>
      <c r="F35" s="154"/>
    </row>
    <row r="37" ht="15.75">
      <c r="B37" s="143"/>
    </row>
  </sheetData>
  <sheetProtection sheet="1"/>
  <mergeCells count="8">
    <mergeCell ref="E35:F35"/>
    <mergeCell ref="D4:E4"/>
    <mergeCell ref="A1:F1"/>
    <mergeCell ref="A2:F2"/>
    <mergeCell ref="A7:C7"/>
    <mergeCell ref="E33:F33"/>
    <mergeCell ref="E32:F32"/>
    <mergeCell ref="E34:F34"/>
  </mergeCells>
  <printOptions/>
  <pageMargins left="0.75" right="0.75" top="0.3" bottom="0.5" header="0" footer="0.25"/>
  <pageSetup fitToHeight="1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H26" sqref="H26"/>
    </sheetView>
  </sheetViews>
  <sheetFormatPr defaultColWidth="9.00390625" defaultRowHeight="15.75"/>
  <cols>
    <col min="1" max="1" width="4.875" style="19" customWidth="1"/>
    <col min="2" max="2" width="10.125" style="19" customWidth="1"/>
    <col min="3" max="3" width="28.375" style="19" customWidth="1"/>
    <col min="4" max="4" width="14.25390625" style="19" customWidth="1"/>
    <col min="5" max="5" width="20.875" style="19" customWidth="1"/>
    <col min="6" max="6" width="8.00390625" style="19" customWidth="1"/>
    <col min="7" max="16384" width="9.00390625" style="19" customWidth="1"/>
  </cols>
  <sheetData>
    <row r="1" spans="1:6" ht="39" customHeight="1">
      <c r="A1" s="156" t="str">
        <f>CONCATENATE("County Treasurer's Budget Information for ",SetYear!$B$6," Budget")</f>
        <v>County Treasurer's Budget Information for  Budget</v>
      </c>
      <c r="B1" s="156"/>
      <c r="C1" s="156"/>
      <c r="D1" s="156"/>
      <c r="E1" s="156"/>
      <c r="F1" s="162"/>
    </row>
    <row r="2" spans="1:3" ht="52.5" customHeight="1">
      <c r="A2" s="33"/>
      <c r="B2" s="33"/>
      <c r="C2" s="27"/>
    </row>
    <row r="3" spans="1:3" ht="23.25" customHeight="1">
      <c r="A3" s="33"/>
      <c r="B3" s="33"/>
      <c r="C3" s="85" t="s">
        <v>99</v>
      </c>
    </row>
    <row r="4" spans="1:3" ht="15" customHeight="1">
      <c r="A4" s="28"/>
      <c r="B4" s="28"/>
      <c r="C4" s="28"/>
    </row>
    <row r="5" spans="1:5" ht="19.5" customHeight="1">
      <c r="A5" s="157" t="s">
        <v>58</v>
      </c>
      <c r="B5" s="157"/>
      <c r="C5" s="157"/>
      <c r="E5" s="27"/>
    </row>
    <row r="6" spans="1:5" ht="15.75" customHeight="1">
      <c r="A6" s="28"/>
      <c r="B6" s="28"/>
      <c r="C6" s="28" t="s">
        <v>59</v>
      </c>
      <c r="E6" s="37"/>
    </row>
    <row r="7" spans="1:5" ht="19.5" customHeight="1">
      <c r="A7" s="157" t="s">
        <v>55</v>
      </c>
      <c r="B7" s="157"/>
      <c r="C7" s="157"/>
      <c r="E7" s="27"/>
    </row>
    <row r="8" spans="1:5" ht="15.75" customHeight="1">
      <c r="A8" s="28"/>
      <c r="B8" s="28"/>
      <c r="C8" s="28" t="s">
        <v>56</v>
      </c>
      <c r="E8" s="37"/>
    </row>
    <row r="9" spans="1:7" ht="19.5" customHeight="1">
      <c r="A9" s="19" t="s">
        <v>32</v>
      </c>
      <c r="E9" s="27"/>
      <c r="G9" s="28"/>
    </row>
    <row r="10" spans="3:5" ht="15.75">
      <c r="C10" s="19" t="s">
        <v>33</v>
      </c>
      <c r="E10" s="37"/>
    </row>
    <row r="11" spans="1:5" ht="19.5" customHeight="1">
      <c r="A11" s="19" t="s">
        <v>30</v>
      </c>
      <c r="E11" s="27"/>
    </row>
    <row r="12" spans="3:5" ht="15.75">
      <c r="C12" s="19" t="s">
        <v>34</v>
      </c>
      <c r="E12" s="37"/>
    </row>
    <row r="13" spans="1:5" ht="19.5" customHeight="1">
      <c r="A13" s="19" t="s">
        <v>31</v>
      </c>
      <c r="E13" s="27"/>
    </row>
    <row r="14" spans="3:5" ht="15.75">
      <c r="C14" s="19" t="s">
        <v>35</v>
      </c>
      <c r="E14" s="37"/>
    </row>
    <row r="15" spans="1:5" ht="19.5" customHeight="1">
      <c r="A15" s="19" t="s">
        <v>41</v>
      </c>
      <c r="E15" s="27"/>
    </row>
    <row r="16" spans="3:5" ht="15.75">
      <c r="C16" s="19" t="s">
        <v>34</v>
      </c>
      <c r="E16" s="37"/>
    </row>
    <row r="17" spans="1:5" ht="19.5" customHeight="1">
      <c r="A17" s="19" t="s">
        <v>36</v>
      </c>
      <c r="E17" s="27"/>
    </row>
    <row r="18" ht="15.75">
      <c r="C18" s="19" t="s">
        <v>37</v>
      </c>
    </row>
    <row r="19" spans="1:5" ht="19.5" customHeight="1">
      <c r="A19" s="19" t="s">
        <v>38</v>
      </c>
      <c r="E19" s="28"/>
    </row>
    <row r="20" spans="3:5" ht="30.75" customHeight="1">
      <c r="C20" s="27"/>
      <c r="E20" s="27"/>
    </row>
    <row r="21" spans="3:5" ht="19.5" customHeight="1">
      <c r="C21" s="28"/>
      <c r="E21" s="28"/>
    </row>
    <row r="22" spans="1:5" ht="19.5" customHeight="1">
      <c r="A22" s="19" t="str">
        <f>CONCATENATE(SetYear!$B$6-3," Tax Delinquency Percentage:")</f>
        <v>-3 Tax Delinquency Percentage:</v>
      </c>
      <c r="C22" s="28"/>
      <c r="D22" s="28"/>
      <c r="E22" s="53"/>
    </row>
    <row r="23" spans="3:4" ht="19.5" customHeight="1">
      <c r="C23" s="28" t="str">
        <f>CONCATENATE(SetYear!$B$6-3," Taxes uncollected")</f>
        <v>-3 Taxes uncollected</v>
      </c>
      <c r="D23" s="139"/>
    </row>
    <row r="24" spans="3:4" ht="19.5" customHeight="1">
      <c r="C24" s="28" t="str">
        <f>CONCATENATE(SetYear!$B$6-3," Ad Valorem Levied")</f>
        <v>-3 Ad Valorem Levied</v>
      </c>
      <c r="D24" s="41"/>
    </row>
    <row r="25" spans="3:4" ht="19.5" customHeight="1" thickBot="1">
      <c r="C25" s="84" t="s">
        <v>129</v>
      </c>
      <c r="D25" s="140">
        <f>ROUND(IF(D23&gt;0,(D23/D24),0),3)</f>
        <v>0</v>
      </c>
    </row>
    <row r="26" spans="1:6" ht="32.25" customHeight="1" thickTop="1">
      <c r="A26" s="142" t="s">
        <v>130</v>
      </c>
      <c r="B26" s="144"/>
      <c r="C26" s="37"/>
      <c r="D26" s="142" t="s">
        <v>17</v>
      </c>
      <c r="E26" s="27"/>
      <c r="F26" s="141"/>
    </row>
    <row r="27" spans="4:6" ht="15.75">
      <c r="D27" s="19" t="s">
        <v>40</v>
      </c>
      <c r="E27" s="158" t="s">
        <v>123</v>
      </c>
      <c r="F27" s="159"/>
    </row>
    <row r="28" spans="4:6" ht="15.75">
      <c r="D28" s="33"/>
      <c r="E28" s="27"/>
      <c r="F28" s="141"/>
    </row>
    <row r="29" spans="4:6" ht="15.75">
      <c r="D29" s="21"/>
      <c r="E29" s="158" t="s">
        <v>39</v>
      </c>
      <c r="F29" s="161"/>
    </row>
  </sheetData>
  <sheetProtection sheet="1"/>
  <mergeCells count="5">
    <mergeCell ref="A5:C5"/>
    <mergeCell ref="A7:C7"/>
    <mergeCell ref="E27:F27"/>
    <mergeCell ref="E29:F29"/>
    <mergeCell ref="A1:F1"/>
  </mergeCells>
  <printOptions/>
  <pageMargins left="0.45" right="0.4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U30" sqref="U30"/>
    </sheetView>
  </sheetViews>
  <sheetFormatPr defaultColWidth="9.00390625" defaultRowHeight="15.75"/>
  <cols>
    <col min="1" max="1" width="2.50390625" style="19" customWidth="1"/>
    <col min="2" max="2" width="25.625" style="19" customWidth="1"/>
    <col min="3" max="3" width="0.6171875" style="19" customWidth="1"/>
    <col min="4" max="4" width="10.625" style="19" customWidth="1"/>
    <col min="5" max="5" width="0.6171875" style="19" customWidth="1"/>
    <col min="6" max="6" width="10.625" style="19" customWidth="1"/>
    <col min="7" max="7" width="0.6171875" style="19" customWidth="1"/>
    <col min="8" max="8" width="10.625" style="19" customWidth="1"/>
    <col min="9" max="9" width="0.6171875" style="19" customWidth="1"/>
    <col min="10" max="10" width="10.625" style="19" customWidth="1"/>
    <col min="11" max="11" width="0.6171875" style="19" customWidth="1"/>
    <col min="12" max="12" width="12.00390625" style="19" customWidth="1"/>
    <col min="13" max="13" width="0.6171875" style="19" customWidth="1"/>
    <col min="14" max="16384" width="9.00390625" style="19" customWidth="1"/>
  </cols>
  <sheetData>
    <row r="1" spans="1:13" ht="32.25" customHeight="1">
      <c r="A1" s="163" t="str">
        <f>CONCATENATE("County Clerk's Budget Information For Townships ",SetYear!$B$6," Budget")</f>
        <v>County Clerk's Budget Information For Townships  Budget</v>
      </c>
      <c r="B1" s="163"/>
      <c r="C1" s="163"/>
      <c r="D1" s="163"/>
      <c r="E1" s="163"/>
      <c r="F1" s="163"/>
      <c r="G1" s="163"/>
      <c r="H1" s="163"/>
      <c r="I1" s="164"/>
      <c r="J1" s="164"/>
      <c r="K1" s="164"/>
      <c r="L1" s="164"/>
      <c r="M1" s="164"/>
    </row>
    <row r="4" ht="15.75">
      <c r="B4" s="27"/>
    </row>
    <row r="5" ht="15.75">
      <c r="B5" s="86" t="s">
        <v>101</v>
      </c>
    </row>
    <row r="6" ht="24.75" customHeight="1">
      <c r="B6" s="27"/>
    </row>
    <row r="7" ht="15.75">
      <c r="B7" s="28" t="s">
        <v>20</v>
      </c>
    </row>
    <row r="8" ht="24.75" customHeight="1">
      <c r="B8" s="27"/>
    </row>
    <row r="9" ht="15.75">
      <c r="B9" s="19" t="s">
        <v>20</v>
      </c>
    </row>
    <row r="10" ht="15.75">
      <c r="H10" s="28"/>
    </row>
    <row r="11" spans="1:13" ht="16.5" thickBot="1">
      <c r="A11" s="29"/>
      <c r="D11" s="166" t="s">
        <v>19</v>
      </c>
      <c r="E11" s="166"/>
      <c r="F11" s="166"/>
      <c r="G11" s="166"/>
      <c r="H11" s="166"/>
      <c r="I11" s="166"/>
      <c r="J11" s="166"/>
      <c r="K11" s="166"/>
      <c r="L11" s="166"/>
      <c r="M11" s="38"/>
    </row>
    <row r="12" spans="1:13" s="21" customFormat="1" ht="37.5" customHeight="1" thickBot="1">
      <c r="A12" s="29" t="s">
        <v>0</v>
      </c>
      <c r="B12" s="45" t="str">
        <f>CONCATENATE("Valuation Information                        as of July 1, ",SetYear!$B$6-1,"")</f>
        <v>Valuation Information                        as of July 1, -1</v>
      </c>
      <c r="C12" s="19"/>
      <c r="D12" s="45" t="s">
        <v>21</v>
      </c>
      <c r="E12" s="45"/>
      <c r="F12" s="45" t="s">
        <v>22</v>
      </c>
      <c r="G12" s="45"/>
      <c r="H12" s="45" t="s">
        <v>22</v>
      </c>
      <c r="I12" s="44"/>
      <c r="J12" s="45" t="s">
        <v>6</v>
      </c>
      <c r="K12" s="44"/>
      <c r="L12" s="75" t="s">
        <v>91</v>
      </c>
      <c r="M12" s="38"/>
    </row>
    <row r="13" spans="2:13" ht="16.5" thickBot="1">
      <c r="B13" s="40" t="s">
        <v>1</v>
      </c>
      <c r="D13" s="32"/>
      <c r="E13" s="62"/>
      <c r="F13" s="32"/>
      <c r="G13" s="34"/>
      <c r="H13" s="32"/>
      <c r="J13" s="77"/>
      <c r="K13" s="42"/>
      <c r="L13" s="77"/>
      <c r="M13" s="74">
        <f>SUM(D13:L13)</f>
        <v>0</v>
      </c>
    </row>
    <row r="14" spans="2:13" ht="16.5" thickTop="1">
      <c r="B14" s="40" t="s">
        <v>2</v>
      </c>
      <c r="D14" s="32"/>
      <c r="E14" s="62"/>
      <c r="F14" s="32"/>
      <c r="G14" s="34"/>
      <c r="H14" s="41"/>
      <c r="J14" s="62"/>
      <c r="K14" s="28"/>
      <c r="L14" s="62"/>
      <c r="M14" s="74">
        <f>SUM(D14:L14)</f>
        <v>0</v>
      </c>
    </row>
    <row r="15" spans="2:13" ht="15.75">
      <c r="B15" s="40" t="s">
        <v>3</v>
      </c>
      <c r="D15" s="41"/>
      <c r="E15" s="62"/>
      <c r="F15" s="41"/>
      <c r="G15" s="34"/>
      <c r="H15" s="41"/>
      <c r="J15" s="62"/>
      <c r="K15" s="28"/>
      <c r="L15" s="62"/>
      <c r="M15" s="74">
        <f>SUM(D15:L15)</f>
        <v>0</v>
      </c>
    </row>
    <row r="16" spans="2:13" ht="15.75">
      <c r="B16" s="40" t="s">
        <v>90</v>
      </c>
      <c r="D16" s="41"/>
      <c r="E16" s="62"/>
      <c r="F16" s="41"/>
      <c r="G16" s="34"/>
      <c r="H16" s="41"/>
      <c r="J16" s="62"/>
      <c r="L16" s="62"/>
      <c r="M16" s="74"/>
    </row>
    <row r="17" spans="2:13" ht="16.5" thickBot="1">
      <c r="B17" s="40" t="s">
        <v>75</v>
      </c>
      <c r="D17" s="43"/>
      <c r="E17" s="62"/>
      <c r="F17" s="43"/>
      <c r="G17" s="34"/>
      <c r="H17" s="43"/>
      <c r="J17" s="62"/>
      <c r="L17" s="62"/>
      <c r="M17" s="74"/>
    </row>
    <row r="18" spans="2:13" ht="16.5" thickBot="1">
      <c r="B18" s="35" t="s">
        <v>60</v>
      </c>
      <c r="D18" s="78">
        <f>SUM(D13:D17)</f>
        <v>0</v>
      </c>
      <c r="E18" s="62"/>
      <c r="F18" s="78">
        <f>SUM(F13:F17)</f>
        <v>0</v>
      </c>
      <c r="G18" s="34"/>
      <c r="H18" s="78">
        <f>SUM(H13:H17)</f>
        <v>0</v>
      </c>
      <c r="J18" s="62"/>
      <c r="L18" s="62"/>
      <c r="M18" s="74"/>
    </row>
    <row r="19" spans="2:13" ht="17.25" thickBot="1" thickTop="1">
      <c r="B19" s="35" t="s">
        <v>5</v>
      </c>
      <c r="D19" s="79"/>
      <c r="E19" s="28"/>
      <c r="F19" s="28"/>
      <c r="H19" s="28"/>
      <c r="J19" s="74"/>
      <c r="K19" s="28"/>
      <c r="L19" s="28"/>
      <c r="M19" s="74">
        <f>SUM(M13:M15)</f>
        <v>0</v>
      </c>
    </row>
    <row r="20" spans="4:13" ht="16.5" thickTop="1">
      <c r="D20" s="28"/>
      <c r="E20" s="28"/>
      <c r="F20" s="28"/>
      <c r="H20" s="28"/>
      <c r="J20" s="28"/>
      <c r="L20" s="28"/>
      <c r="M20" s="28"/>
    </row>
    <row r="21" spans="1:10" ht="15.75">
      <c r="A21" s="29" t="s">
        <v>8</v>
      </c>
      <c r="B21" s="19" t="str">
        <f>CONCATENATE("Personal Property excluding oil, gas and mobile homes for July 1, ",SetYear!$B$6-1,"")</f>
        <v>Personal Property excluding oil, gas and mobile homes for July 1, -1</v>
      </c>
      <c r="H21" s="33"/>
      <c r="J21" s="32"/>
    </row>
    <row r="22" ht="15.75">
      <c r="B22" s="36" t="str">
        <f>CONCATENATE("(use this amount on Computation to Determine Limit for ",SetYear!$B$6," Budget, Line 5a)")</f>
        <v>(use this amount on Computation to Determine Limit for  Budget, Line 5a)</v>
      </c>
    </row>
    <row r="23" ht="15.75">
      <c r="B23" s="36"/>
    </row>
    <row r="24" spans="1:2" ht="15.75">
      <c r="A24" s="29" t="s">
        <v>11</v>
      </c>
      <c r="B24" s="19" t="str">
        <f>CONCATENATE("Actual Tax Rates Levied for the ",SetYear!$B$6-1," Budget:")</f>
        <v>Actual Tax Rates Levied for the -1 Budget:</v>
      </c>
    </row>
    <row r="25" spans="1:8" ht="15.75">
      <c r="A25" s="29"/>
      <c r="D25" s="18"/>
      <c r="H25" s="18"/>
    </row>
    <row r="26" spans="2:4" s="18" customFormat="1" ht="15.75">
      <c r="B26" s="18" t="s">
        <v>9</v>
      </c>
      <c r="C26" s="19"/>
      <c r="D26" s="18" t="s">
        <v>10</v>
      </c>
    </row>
    <row r="27" spans="2:6" ht="15.75">
      <c r="B27" s="27"/>
      <c r="C27" s="37"/>
      <c r="D27" s="48"/>
      <c r="F27" s="28"/>
    </row>
    <row r="28" spans="2:6" ht="15.75">
      <c r="B28" s="27"/>
      <c r="C28" s="37"/>
      <c r="D28" s="48"/>
      <c r="F28" s="28"/>
    </row>
    <row r="29" spans="2:6" ht="15.75">
      <c r="B29" s="27"/>
      <c r="C29" s="37"/>
      <c r="D29" s="48"/>
      <c r="F29" s="28"/>
    </row>
    <row r="30" spans="2:6" ht="15.75">
      <c r="B30" s="27"/>
      <c r="C30" s="37"/>
      <c r="D30" s="48"/>
      <c r="F30" s="28"/>
    </row>
    <row r="31" spans="2:6" ht="15.75">
      <c r="B31" s="27"/>
      <c r="C31" s="37"/>
      <c r="D31" s="48"/>
      <c r="F31" s="28"/>
    </row>
    <row r="32" spans="2:6" ht="16.5" thickBot="1">
      <c r="B32" s="38" t="s">
        <v>4</v>
      </c>
      <c r="D32" s="49">
        <f>SUM(D27:D31)</f>
        <v>0</v>
      </c>
      <c r="F32" s="28"/>
    </row>
    <row r="33" ht="16.5" thickTop="1"/>
    <row r="34" spans="1:8" ht="15.75">
      <c r="A34" s="29" t="s">
        <v>12</v>
      </c>
      <c r="B34" s="19" t="str">
        <f>CONCATENATE("Final Valuation from the November 1, ",SetYear!$B$6-2," Abstract:")</f>
        <v>Final Valuation from the November 1, -2 Abstract:</v>
      </c>
      <c r="H34" s="28"/>
    </row>
    <row r="35" spans="2:8" ht="15.75">
      <c r="B35" s="19" t="s">
        <v>23</v>
      </c>
      <c r="H35" s="32"/>
    </row>
    <row r="36" spans="2:8" ht="15.75">
      <c r="B36" s="19" t="s">
        <v>24</v>
      </c>
      <c r="H36" s="41"/>
    </row>
    <row r="37" spans="2:8" ht="15.75">
      <c r="B37" s="19" t="s">
        <v>24</v>
      </c>
      <c r="H37" s="41"/>
    </row>
    <row r="38" spans="2:8" ht="16.5" thickBot="1">
      <c r="B38" s="19" t="s">
        <v>25</v>
      </c>
      <c r="H38" s="50">
        <f>SUM(H35:H37)</f>
        <v>0</v>
      </c>
    </row>
    <row r="39" ht="15.75">
      <c r="H39" s="28"/>
    </row>
    <row r="40" spans="1:10" ht="15.75">
      <c r="A40" s="29" t="s">
        <v>13</v>
      </c>
      <c r="B40" s="19" t="str">
        <f>CONCATENATE("Personal Property excluding oil, gas and mobile homes for Nov. 1, ",SetYear!$B$6-2,"")</f>
        <v>Personal Property excluding oil, gas and mobile homes for Nov. 1, -2</v>
      </c>
      <c r="H40" s="33"/>
      <c r="J40" s="32"/>
    </row>
    <row r="41" ht="15.75">
      <c r="B41" s="36" t="str">
        <f>CONCATENATE("(use this amount on Computation to Determine Limit for ",SetYear!$B$6," Budget, Line 5b)")</f>
        <v>(use this amount on Computation to Determine Limit for  Budget, Line 5b)</v>
      </c>
    </row>
    <row r="42" ht="15.75">
      <c r="B42" s="36"/>
    </row>
    <row r="43" spans="1:8" ht="15.75">
      <c r="A43" s="29" t="s">
        <v>14</v>
      </c>
      <c r="B43" s="19" t="s">
        <v>29</v>
      </c>
      <c r="H43" s="32"/>
    </row>
    <row r="45" spans="1:2" ht="15.75">
      <c r="A45" s="29" t="s">
        <v>15</v>
      </c>
      <c r="B45" s="19" t="s">
        <v>27</v>
      </c>
    </row>
    <row r="46" spans="2:8" ht="15.75">
      <c r="B46" s="19" t="s">
        <v>28</v>
      </c>
      <c r="H46" s="32"/>
    </row>
    <row r="49" spans="2:8" ht="15.75">
      <c r="B49" s="27"/>
      <c r="D49" s="19" t="s">
        <v>17</v>
      </c>
      <c r="F49" s="27"/>
      <c r="G49" s="27"/>
      <c r="H49" s="27"/>
    </row>
    <row r="50" ht="15.75">
      <c r="B50" s="21" t="s">
        <v>16</v>
      </c>
    </row>
    <row r="51" spans="2:8" ht="15.75">
      <c r="B51" s="165" t="s">
        <v>18</v>
      </c>
      <c r="C51" s="165"/>
      <c r="D51" s="165"/>
      <c r="F51" s="27"/>
      <c r="G51" s="27"/>
      <c r="H51" s="27"/>
    </row>
  </sheetData>
  <sheetProtection sheet="1"/>
  <mergeCells count="3">
    <mergeCell ref="A1:M1"/>
    <mergeCell ref="B51:D51"/>
    <mergeCell ref="D11:L11"/>
  </mergeCells>
  <printOptions/>
  <pageMargins left="0.52" right="0.46" top="0.5" bottom="0.5" header="0.5" footer="0.5"/>
  <pageSetup blackAndWhite="1"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Q32" sqref="Q32"/>
    </sheetView>
  </sheetViews>
  <sheetFormatPr defaultColWidth="9.00390625" defaultRowHeight="15.75"/>
  <cols>
    <col min="1" max="1" width="3.625" style="19" customWidth="1"/>
    <col min="2" max="2" width="32.00390625" style="19" customWidth="1"/>
    <col min="3" max="3" width="1.625" style="19" customWidth="1"/>
    <col min="4" max="4" width="12.625" style="19" customWidth="1"/>
    <col min="5" max="5" width="1.625" style="19" customWidth="1"/>
    <col min="6" max="6" width="12.625" style="19" customWidth="1"/>
    <col min="7" max="7" width="1.625" style="19" customWidth="1"/>
    <col min="8" max="8" width="12.625" style="19" customWidth="1"/>
    <col min="9" max="16384" width="9.00390625" style="19" customWidth="1"/>
  </cols>
  <sheetData>
    <row r="1" spans="1:8" ht="15.75">
      <c r="A1" s="167" t="str">
        <f>CONCATENATE("County Clerk's Budget Information for the ",SetYear!$B$6," Budget")</f>
        <v>County Clerk's Budget Information for the  Budget</v>
      </c>
      <c r="B1" s="167"/>
      <c r="C1" s="167"/>
      <c r="D1" s="167"/>
      <c r="E1" s="167"/>
      <c r="F1" s="167"/>
      <c r="G1" s="167"/>
      <c r="H1" s="167"/>
    </row>
    <row r="3" ht="15.75">
      <c r="B3" s="27"/>
    </row>
    <row r="4" ht="15.75">
      <c r="B4" s="86" t="s">
        <v>99</v>
      </c>
    </row>
    <row r="6" spans="1:2" ht="15.75">
      <c r="A6" s="29" t="s">
        <v>0</v>
      </c>
      <c r="B6" s="19" t="str">
        <f>CONCATENATE("Valuation Information as of July 1, ",SetYear!$B$6-1,":")</f>
        <v>Valuation Information as of July 1, -1:</v>
      </c>
    </row>
    <row r="7" spans="1:8" s="21" customFormat="1" ht="47.25">
      <c r="A7" s="30"/>
      <c r="C7" s="19"/>
      <c r="D7" s="31" t="s">
        <v>19</v>
      </c>
      <c r="E7" s="31"/>
      <c r="F7" s="31" t="s">
        <v>6</v>
      </c>
      <c r="G7" s="31"/>
      <c r="H7" s="31" t="s">
        <v>7</v>
      </c>
    </row>
    <row r="8" spans="2:8" ht="16.5" thickBot="1">
      <c r="B8" s="19" t="s">
        <v>1</v>
      </c>
      <c r="D8" s="32"/>
      <c r="E8" s="33"/>
      <c r="F8" s="78"/>
      <c r="G8" s="34"/>
      <c r="H8" s="78"/>
    </row>
    <row r="9" spans="2:6" ht="16.5" thickTop="1">
      <c r="B9" s="19" t="s">
        <v>2</v>
      </c>
      <c r="D9" s="32"/>
      <c r="E9" s="33"/>
      <c r="F9" s="33"/>
    </row>
    <row r="10" spans="2:6" ht="15.75">
      <c r="B10" s="19" t="s">
        <v>76</v>
      </c>
      <c r="D10" s="32"/>
      <c r="E10" s="33"/>
      <c r="F10" s="62"/>
    </row>
    <row r="11" spans="2:6" ht="15.75">
      <c r="B11" s="19" t="s">
        <v>75</v>
      </c>
      <c r="D11" s="41"/>
      <c r="E11" s="33"/>
      <c r="F11" s="62"/>
    </row>
    <row r="12" spans="2:6" ht="15.75">
      <c r="B12" s="19" t="s">
        <v>3</v>
      </c>
      <c r="D12" s="62"/>
      <c r="E12" s="33"/>
      <c r="F12" s="62"/>
    </row>
    <row r="13" spans="1:6" ht="16.5" thickBot="1">
      <c r="A13" s="47" t="s">
        <v>70</v>
      </c>
      <c r="B13" s="35" t="s">
        <v>4</v>
      </c>
      <c r="C13" s="19" t="s">
        <v>70</v>
      </c>
      <c r="D13" s="76">
        <f>SUM(D8:D12)</f>
        <v>0</v>
      </c>
      <c r="E13" s="28"/>
      <c r="F13" s="62"/>
    </row>
    <row r="14" spans="2:6" ht="17.25" thickBot="1" thickTop="1">
      <c r="B14" s="19" t="s">
        <v>5</v>
      </c>
      <c r="D14" s="80"/>
      <c r="E14" s="33"/>
      <c r="F14" s="62"/>
    </row>
    <row r="15" ht="16.5" thickTop="1"/>
    <row r="16" spans="1:8" ht="15.75">
      <c r="A16" s="29" t="s">
        <v>8</v>
      </c>
      <c r="B16" s="19" t="str">
        <f>CONCATENATE("Personal Property excluding oil, gas and mobile homes for July 1, ",SetYear!$B$6-1,"")</f>
        <v>Personal Property excluding oil, gas and mobile homes for July 1, -1</v>
      </c>
      <c r="H16" s="32"/>
    </row>
    <row r="17" ht="15.75">
      <c r="B17" s="36" t="str">
        <f>CONCATENATE("(use this amount on Computation to Determine Limit for ",SetYear!$B$6," Budget, Line 5a)")</f>
        <v>(use this amount on Computation to Determine Limit for  Budget, Line 5a)</v>
      </c>
    </row>
    <row r="18" spans="1:2" ht="15.75">
      <c r="A18" s="29" t="s">
        <v>11</v>
      </c>
      <c r="B18" s="19" t="str">
        <f>CONCATENATE("Actual Tax Rates Levied for the ",SetYear!$B$6-1," Budget:")</f>
        <v>Actual Tax Rates Levied for the -1 Budget:</v>
      </c>
    </row>
    <row r="19" ht="15.75">
      <c r="A19" s="29"/>
    </row>
    <row r="20" spans="2:4" s="18" customFormat="1" ht="15.75">
      <c r="B20" s="18" t="s">
        <v>9</v>
      </c>
      <c r="C20" s="19"/>
      <c r="D20" s="18" t="s">
        <v>10</v>
      </c>
    </row>
    <row r="21" spans="2:4" ht="15.75">
      <c r="B21" s="27"/>
      <c r="C21" s="37"/>
      <c r="D21" s="51"/>
    </row>
    <row r="22" spans="2:4" ht="15.75">
      <c r="B22" s="27"/>
      <c r="C22" s="37"/>
      <c r="D22" s="51"/>
    </row>
    <row r="23" spans="2:4" ht="15.75">
      <c r="B23" s="27"/>
      <c r="C23" s="37"/>
      <c r="D23" s="51"/>
    </row>
    <row r="24" spans="2:4" ht="15.75">
      <c r="B24" s="27"/>
      <c r="C24" s="37"/>
      <c r="D24" s="51"/>
    </row>
    <row r="25" spans="2:4" ht="15.75">
      <c r="B25" s="27"/>
      <c r="C25" s="37"/>
      <c r="D25" s="51"/>
    </row>
    <row r="26" spans="2:4" ht="16.5" thickBot="1">
      <c r="B26" s="38" t="s">
        <v>4</v>
      </c>
      <c r="D26" s="52">
        <f>SUM(D21:D25)</f>
        <v>0</v>
      </c>
    </row>
    <row r="27" ht="16.5" thickTop="1"/>
    <row r="28" spans="1:8" ht="15.75">
      <c r="A28" s="29" t="s">
        <v>12</v>
      </c>
      <c r="B28" s="19" t="str">
        <f>CONCATENATE("Final Assessed Valuation from the November 1, ",SetYear!$B$6-2," Abstract")</f>
        <v>Final Assessed Valuation from the November 1, -2 Abstract</v>
      </c>
      <c r="H28" s="32"/>
    </row>
    <row r="30" spans="1:8" ht="15.75">
      <c r="A30" s="29" t="s">
        <v>13</v>
      </c>
      <c r="B30" s="19" t="str">
        <f>CONCATENATE("Personal Property excluding oil, gas and mobile homes for Nov. 1, ",SetYear!$B$6-2,"")</f>
        <v>Personal Property excluding oil, gas and mobile homes for Nov. 1, -2</v>
      </c>
      <c r="H30" s="32"/>
    </row>
    <row r="31" ht="15.75">
      <c r="B31" s="36" t="str">
        <f>CONCATENATE("(use this amount on Computation to Determine Limit for ",SetYear!$B$6," Budget, Line 5b)")</f>
        <v>(use this amount on Computation to Determine Limit for  Budget, Line 5b)</v>
      </c>
    </row>
    <row r="32" spans="2:8" ht="15.75">
      <c r="B32" s="36"/>
      <c r="H32" s="34"/>
    </row>
    <row r="33" spans="1:8" ht="15.75">
      <c r="A33" s="29" t="s">
        <v>14</v>
      </c>
      <c r="B33" s="19" t="s">
        <v>26</v>
      </c>
      <c r="H33" s="32"/>
    </row>
    <row r="35" spans="1:2" ht="15.75">
      <c r="A35" s="29" t="s">
        <v>15</v>
      </c>
      <c r="B35" s="19" t="s">
        <v>27</v>
      </c>
    </row>
    <row r="36" spans="2:8" ht="15.75">
      <c r="B36" s="19" t="s">
        <v>28</v>
      </c>
      <c r="H36" s="32"/>
    </row>
    <row r="38" spans="1:2" ht="15.75">
      <c r="A38" s="29" t="s">
        <v>62</v>
      </c>
      <c r="B38" s="40" t="s">
        <v>63</v>
      </c>
    </row>
    <row r="39" spans="2:4" ht="15.75">
      <c r="B39" s="40" t="s">
        <v>64</v>
      </c>
      <c r="D39" s="32"/>
    </row>
    <row r="40" spans="2:4" ht="15.75">
      <c r="B40" s="40" t="s">
        <v>65</v>
      </c>
      <c r="D40" s="32"/>
    </row>
    <row r="42" spans="2:8" ht="15.75">
      <c r="B42" s="27"/>
      <c r="D42" s="19" t="s">
        <v>17</v>
      </c>
      <c r="F42" s="27"/>
      <c r="G42" s="27"/>
      <c r="H42" s="27"/>
    </row>
    <row r="43" ht="15.75">
      <c r="B43" s="21" t="s">
        <v>16</v>
      </c>
    </row>
    <row r="44" spans="4:8" ht="15.75">
      <c r="D44" s="19" t="s">
        <v>18</v>
      </c>
      <c r="F44" s="27"/>
      <c r="G44" s="27"/>
      <c r="H44" s="27"/>
    </row>
    <row r="45" spans="6:8" ht="15.75">
      <c r="F45" s="33"/>
      <c r="G45" s="33"/>
      <c r="H45" s="33"/>
    </row>
    <row r="46" spans="1:12" ht="15.75">
      <c r="A46" s="47" t="s">
        <v>70</v>
      </c>
      <c r="B46" s="19" t="s">
        <v>71</v>
      </c>
      <c r="F46" s="33"/>
      <c r="G46" s="33"/>
      <c r="H46" s="33"/>
      <c r="L46" s="19" t="s">
        <v>61</v>
      </c>
    </row>
    <row r="47" spans="2:8" ht="15.75">
      <c r="B47" s="19" t="s">
        <v>69</v>
      </c>
      <c r="F47" s="33"/>
      <c r="G47" s="33"/>
      <c r="H47" s="33"/>
    </row>
  </sheetData>
  <sheetProtection sheet="1"/>
  <mergeCells count="1">
    <mergeCell ref="A1:H1"/>
  </mergeCells>
  <printOptions/>
  <pageMargins left="0.75" right="0.75" top="0.5" bottom="0.5" header="0.5" footer="0.5"/>
  <pageSetup blackAndWhite="1" fitToHeight="1" fitToWidth="1" horizontalDpi="600" verticalDpi="6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9"/>
  <sheetViews>
    <sheetView zoomScaleSheetLayoutView="100" workbookViewId="0" topLeftCell="A1">
      <selection activeCell="Q32" sqref="Q32"/>
    </sheetView>
  </sheetViews>
  <sheetFormatPr defaultColWidth="9.00390625" defaultRowHeight="15.75"/>
  <cols>
    <col min="1" max="1" width="3.625" style="19" customWidth="1"/>
    <col min="2" max="2" width="32.00390625" style="19" customWidth="1"/>
    <col min="3" max="3" width="1.625" style="19" customWidth="1"/>
    <col min="4" max="4" width="12.625" style="19" customWidth="1"/>
    <col min="5" max="5" width="1.625" style="19" customWidth="1"/>
    <col min="6" max="6" width="12.625" style="19" customWidth="1"/>
    <col min="7" max="7" width="1.625" style="19" customWidth="1"/>
    <col min="8" max="8" width="12.625" style="19" customWidth="1"/>
    <col min="9" max="16384" width="9.00390625" style="19" customWidth="1"/>
  </cols>
  <sheetData>
    <row r="1" spans="1:8" ht="15.75">
      <c r="A1" s="167" t="str">
        <f>CONCATENATE("County Clerk's Budget Information for the ",SetYear!$B$6," Budget")</f>
        <v>County Clerk's Budget Information for the  Budget</v>
      </c>
      <c r="B1" s="167"/>
      <c r="C1" s="167"/>
      <c r="D1" s="167"/>
      <c r="E1" s="167"/>
      <c r="F1" s="167"/>
      <c r="G1" s="167"/>
      <c r="H1" s="167"/>
    </row>
    <row r="4" ht="15.75">
      <c r="B4" s="67"/>
    </row>
    <row r="5" ht="15.75">
      <c r="B5" s="86" t="s">
        <v>100</v>
      </c>
    </row>
    <row r="7" spans="1:2" ht="15.75">
      <c r="A7" s="29" t="s">
        <v>0</v>
      </c>
      <c r="B7" s="19" t="str">
        <f>CONCATENATE("Valuation Information as of July 1, ",SetYear!$B$6-1,":")</f>
        <v>Valuation Information as of July 1, -1:</v>
      </c>
    </row>
    <row r="8" spans="1:8" s="21" customFormat="1" ht="47.25">
      <c r="A8" s="30"/>
      <c r="C8" s="19"/>
      <c r="D8" s="31" t="s">
        <v>19</v>
      </c>
      <c r="E8" s="31"/>
      <c r="F8" s="31" t="s">
        <v>6</v>
      </c>
      <c r="G8" s="31"/>
      <c r="H8" s="31" t="s">
        <v>7</v>
      </c>
    </row>
    <row r="9" spans="2:8" ht="16.5" thickBot="1">
      <c r="B9" s="19" t="s">
        <v>1</v>
      </c>
      <c r="D9" s="32"/>
      <c r="E9" s="33"/>
      <c r="F9" s="78"/>
      <c r="G9" s="34"/>
      <c r="H9" s="78"/>
    </row>
    <row r="10" spans="2:6" ht="16.5" thickTop="1">
      <c r="B10" s="19" t="s">
        <v>2</v>
      </c>
      <c r="D10" s="32"/>
      <c r="E10" s="33"/>
      <c r="F10" s="33"/>
    </row>
    <row r="11" spans="2:6" ht="15.75">
      <c r="B11" s="19" t="s">
        <v>3</v>
      </c>
      <c r="D11" s="32"/>
      <c r="E11" s="33"/>
      <c r="F11" s="62"/>
    </row>
    <row r="12" spans="2:6" ht="15.75">
      <c r="B12" s="19" t="s">
        <v>76</v>
      </c>
      <c r="D12" s="32"/>
      <c r="E12" s="33"/>
      <c r="F12" s="62"/>
    </row>
    <row r="13" spans="2:6" ht="15.75">
      <c r="B13" s="19" t="s">
        <v>75</v>
      </c>
      <c r="D13" s="62"/>
      <c r="E13" s="33"/>
      <c r="F13" s="62"/>
    </row>
    <row r="14" spans="2:6" ht="16.5" thickBot="1">
      <c r="B14" s="35" t="s">
        <v>4</v>
      </c>
      <c r="D14" s="81">
        <f>SUM(D9:D13)</f>
        <v>0</v>
      </c>
      <c r="E14" s="28"/>
      <c r="F14" s="74"/>
    </row>
    <row r="15" spans="2:6" ht="17.25" thickBot="1" thickTop="1">
      <c r="B15" s="19" t="s">
        <v>5</v>
      </c>
      <c r="D15" s="80"/>
      <c r="E15" s="33"/>
      <c r="F15" s="62"/>
    </row>
    <row r="16" ht="16.5" thickTop="1"/>
    <row r="17" spans="1:8" ht="15.75">
      <c r="A17" s="29" t="s">
        <v>8</v>
      </c>
      <c r="B17" s="19" t="str">
        <f>CONCATENATE("Personal Property excluding oil, gas and mobile homes for July 1, ",SetYear!$B$6-1,"")</f>
        <v>Personal Property excluding oil, gas and mobile homes for July 1, -1</v>
      </c>
      <c r="H17" s="32"/>
    </row>
    <row r="18" ht="15.75">
      <c r="B18" s="36" t="str">
        <f>CONCATENATE("(use this amount on Computation to Determine Limit for ",SetYear!$B$6," Budget, Line 5a)")</f>
        <v>(use this amount on Computation to Determine Limit for  Budget, Line 5a)</v>
      </c>
    </row>
    <row r="19" spans="1:2" ht="15.75">
      <c r="A19" s="29" t="s">
        <v>11</v>
      </c>
      <c r="B19" s="19" t="str">
        <f>CONCATENATE("Actual Tax Rates Levied for the ",SetYear!$B$6-1," Budget:")</f>
        <v>Actual Tax Rates Levied for the -1 Budget:</v>
      </c>
    </row>
    <row r="20" ht="15.75">
      <c r="A20" s="29"/>
    </row>
    <row r="21" spans="2:4" s="18" customFormat="1" ht="15.75">
      <c r="B21" s="18" t="s">
        <v>9</v>
      </c>
      <c r="C21" s="19"/>
      <c r="D21" s="18" t="s">
        <v>10</v>
      </c>
    </row>
    <row r="22" spans="2:4" ht="15.75">
      <c r="B22" s="27"/>
      <c r="C22" s="37"/>
      <c r="D22" s="51"/>
    </row>
    <row r="23" spans="2:4" ht="15.75">
      <c r="B23" s="66" t="s">
        <v>87</v>
      </c>
      <c r="C23" s="37"/>
      <c r="D23" s="51"/>
    </row>
    <row r="24" spans="2:4" ht="15.75">
      <c r="B24" s="66" t="s">
        <v>88</v>
      </c>
      <c r="C24" s="37"/>
      <c r="D24" s="51"/>
    </row>
    <row r="25" spans="2:4" ht="15.75">
      <c r="B25" s="66" t="s">
        <v>89</v>
      </c>
      <c r="C25" s="37"/>
      <c r="D25" s="51"/>
    </row>
    <row r="26" spans="2:4" ht="15.75">
      <c r="B26" s="27"/>
      <c r="C26" s="37"/>
      <c r="D26" s="51"/>
    </row>
    <row r="27" spans="2:4" ht="16.5" thickBot="1">
      <c r="B27" s="38" t="s">
        <v>4</v>
      </c>
      <c r="D27" s="52">
        <f>SUM(D22:D26)</f>
        <v>0</v>
      </c>
    </row>
    <row r="28" ht="16.5" thickTop="1"/>
    <row r="29" spans="1:8" ht="15.75">
      <c r="A29" s="29" t="s">
        <v>12</v>
      </c>
      <c r="B29" s="19" t="str">
        <f>CONCATENATE("Final Assessed Valuation from the November 1, ",SetYear!$B$6-2," Abstract")</f>
        <v>Final Assessed Valuation from the November 1, -2 Abstract</v>
      </c>
      <c r="H29" s="32"/>
    </row>
    <row r="31" spans="1:8" ht="15.75">
      <c r="A31" s="29" t="s">
        <v>13</v>
      </c>
      <c r="B31" s="19" t="str">
        <f>CONCATENATE("Personal Property excluding oil, gas and mobile homes for Nov. 1, ",SetYear!$B$6-2,"")</f>
        <v>Personal Property excluding oil, gas and mobile homes for Nov. 1, -2</v>
      </c>
      <c r="H31" s="32"/>
    </row>
    <row r="32" ht="15.75">
      <c r="B32" s="36" t="str">
        <f>CONCATENATE("(use this amount on Computation to Determine Limit for ",SetYear!$B$6," Budget, Line 5b)")</f>
        <v>(use this amount on Computation to Determine Limit for  Budget, Line 5b)</v>
      </c>
    </row>
    <row r="33" ht="15.75">
      <c r="B33" s="36"/>
    </row>
    <row r="34" spans="1:8" ht="15.75">
      <c r="A34" s="29" t="s">
        <v>14</v>
      </c>
      <c r="B34" s="19" t="s">
        <v>26</v>
      </c>
      <c r="H34" s="32"/>
    </row>
    <row r="36" spans="1:2" ht="15.75">
      <c r="A36" s="29" t="s">
        <v>15</v>
      </c>
      <c r="B36" s="19" t="s">
        <v>27</v>
      </c>
    </row>
    <row r="37" spans="2:8" ht="15.75">
      <c r="B37" s="19" t="s">
        <v>28</v>
      </c>
      <c r="H37" s="32"/>
    </row>
    <row r="39" spans="1:2" ht="15.75">
      <c r="A39" s="39" t="s">
        <v>62</v>
      </c>
      <c r="B39" s="40" t="s">
        <v>79</v>
      </c>
    </row>
    <row r="40" spans="2:6" ht="15.75">
      <c r="B40" s="40" t="s">
        <v>77</v>
      </c>
      <c r="F40" s="32"/>
    </row>
    <row r="41" spans="2:6" ht="15.75">
      <c r="B41" s="40" t="s">
        <v>78</v>
      </c>
      <c r="F41" s="41"/>
    </row>
    <row r="42" spans="2:6" ht="15.75">
      <c r="B42" s="40" t="s">
        <v>80</v>
      </c>
      <c r="F42" s="64">
        <f>F40-F41</f>
        <v>0</v>
      </c>
    </row>
    <row r="43" spans="2:6" ht="15.75">
      <c r="B43" s="40" t="s">
        <v>81</v>
      </c>
      <c r="F43" s="68">
        <f>ROUND(F42*D27*0.001,0)</f>
        <v>0</v>
      </c>
    </row>
    <row r="44" spans="1:8" ht="15.75">
      <c r="A44" s="29"/>
      <c r="B44" s="40" t="s">
        <v>82</v>
      </c>
      <c r="F44" s="68">
        <f>SUM(F64+F69+F74+F79+F84+F89)</f>
        <v>0</v>
      </c>
      <c r="H44" s="28"/>
    </row>
    <row r="45" spans="1:8" ht="15.75">
      <c r="A45" s="29"/>
      <c r="B45" s="40"/>
      <c r="H45" s="28"/>
    </row>
    <row r="47" spans="2:8" ht="15.75">
      <c r="B47" s="27"/>
      <c r="D47" s="19" t="s">
        <v>17</v>
      </c>
      <c r="F47" s="27"/>
      <c r="G47" s="27"/>
      <c r="H47" s="27"/>
    </row>
    <row r="48" ht="15.75">
      <c r="B48" s="21" t="s">
        <v>16</v>
      </c>
    </row>
    <row r="49" spans="4:8" ht="15.75">
      <c r="D49" s="19" t="s">
        <v>18</v>
      </c>
      <c r="F49" s="67"/>
      <c r="G49" s="27"/>
      <c r="H49" s="27"/>
    </row>
    <row r="50" ht="15.75" hidden="1"/>
    <row r="51" ht="15.75" hidden="1"/>
    <row r="54" spans="1:8" ht="15.75">
      <c r="A54" s="167" t="s">
        <v>67</v>
      </c>
      <c r="B54" s="167"/>
      <c r="C54" s="167"/>
      <c r="D54" s="167"/>
      <c r="E54" s="167"/>
      <c r="F54" s="167"/>
      <c r="G54" s="167"/>
      <c r="H54" s="167"/>
    </row>
    <row r="56" ht="15.75">
      <c r="B56" s="70">
        <f>B4</f>
        <v>0</v>
      </c>
    </row>
    <row r="57" ht="15.75">
      <c r="B57" s="71"/>
    </row>
    <row r="58" ht="15.75">
      <c r="B58" s="72" t="s">
        <v>82</v>
      </c>
    </row>
    <row r="59" ht="15.75">
      <c r="B59" s="73" t="s">
        <v>86</v>
      </c>
    </row>
    <row r="61" spans="2:4" ht="15.75">
      <c r="B61" s="35" t="str">
        <f>CONCATENATE("",F49," County:")</f>
        <v> County:</v>
      </c>
      <c r="D61" s="28"/>
    </row>
    <row r="62" spans="2:8" ht="15.75">
      <c r="B62" s="40" t="s">
        <v>83</v>
      </c>
      <c r="F62" s="20">
        <f>F42</f>
        <v>0</v>
      </c>
      <c r="H62" s="42"/>
    </row>
    <row r="63" spans="2:6" ht="15.75">
      <c r="B63" s="40" t="str">
        <f>CONCATENATE("County's Mill Rate for, ",SetYear!B6-1," Budget")</f>
        <v>County's Mill Rate for, -1 Budget</v>
      </c>
      <c r="F63" s="25"/>
    </row>
    <row r="64" spans="2:6" ht="15.75">
      <c r="B64" s="40" t="s">
        <v>66</v>
      </c>
      <c r="F64" s="22">
        <f>IF(F63&gt;0,ROUND(F62*F63*0.001,0),0)</f>
        <v>0</v>
      </c>
    </row>
    <row r="66" spans="2:4" ht="15.75">
      <c r="B66" s="69" t="s">
        <v>85</v>
      </c>
      <c r="D66" s="28"/>
    </row>
    <row r="67" spans="2:6" ht="15.75">
      <c r="B67" s="40" t="s">
        <v>83</v>
      </c>
      <c r="F67" s="20">
        <f>F42</f>
        <v>0</v>
      </c>
    </row>
    <row r="68" spans="2:6" ht="15.75">
      <c r="B68" s="40" t="str">
        <f>CONCATENATE("Special District's Mill Rate for, ",SetYear!B6-1," Budget")</f>
        <v>Special District's Mill Rate for, -1 Budget</v>
      </c>
      <c r="F68" s="25"/>
    </row>
    <row r="69" spans="2:6" ht="16.5" thickBot="1">
      <c r="B69" s="40" t="s">
        <v>66</v>
      </c>
      <c r="F69" s="65">
        <f>IF(F68&gt;0,ROUND(F67*F68*0.001,0),0)</f>
        <v>0</v>
      </c>
    </row>
    <row r="70" ht="16.5" thickTop="1"/>
    <row r="71" spans="2:4" ht="15.75">
      <c r="B71" s="69" t="s">
        <v>85</v>
      </c>
      <c r="D71" s="28"/>
    </row>
    <row r="72" spans="2:6" ht="15.75">
      <c r="B72" s="40" t="s">
        <v>83</v>
      </c>
      <c r="F72" s="20">
        <f>F42</f>
        <v>0</v>
      </c>
    </row>
    <row r="73" spans="2:6" ht="15.75">
      <c r="B73" s="40" t="str">
        <f>CONCATENATE("Special District's Mill Rate for, ",SetYear!B6-1," Budget")</f>
        <v>Special District's Mill Rate for, -1 Budget</v>
      </c>
      <c r="F73" s="25"/>
    </row>
    <row r="74" spans="2:6" ht="16.5" thickBot="1">
      <c r="B74" s="40" t="s">
        <v>66</v>
      </c>
      <c r="F74" s="65">
        <f>IF(F73&gt;0,ROUND(F72*F73*0.001,0),0)</f>
        <v>0</v>
      </c>
    </row>
    <row r="75" ht="16.5" thickTop="1"/>
    <row r="76" spans="2:4" ht="15.75">
      <c r="B76" s="69" t="s">
        <v>85</v>
      </c>
      <c r="D76" s="28"/>
    </row>
    <row r="77" spans="2:6" ht="15.75">
      <c r="B77" s="40" t="s">
        <v>83</v>
      </c>
      <c r="F77" s="20">
        <f>F42</f>
        <v>0</v>
      </c>
    </row>
    <row r="78" spans="2:6" ht="15.75">
      <c r="B78" s="40" t="str">
        <f>CONCATENATE("Special District's Mill Rate for, ",SetYear!B6-1," Budget")</f>
        <v>Special District's Mill Rate for, -1 Budget</v>
      </c>
      <c r="F78" s="25"/>
    </row>
    <row r="79" spans="2:6" ht="16.5" thickBot="1">
      <c r="B79" s="40" t="s">
        <v>66</v>
      </c>
      <c r="F79" s="65">
        <f>IF(F78&gt;0,ROUND(F77*F78*0.001,0),0)</f>
        <v>0</v>
      </c>
    </row>
    <row r="80" ht="16.5" thickTop="1"/>
    <row r="81" spans="2:4" ht="15.75">
      <c r="B81" s="69" t="s">
        <v>84</v>
      </c>
      <c r="D81" s="28"/>
    </row>
    <row r="82" spans="2:6" ht="15.75">
      <c r="B82" s="40" t="s">
        <v>83</v>
      </c>
      <c r="F82" s="20">
        <f>F42</f>
        <v>0</v>
      </c>
    </row>
    <row r="83" spans="2:6" ht="15.75">
      <c r="B83" s="40" t="str">
        <f>CONCATENATE("USD's Mill Rate for, ",SetYear!B6-1," Budget")</f>
        <v>USD's Mill Rate for, -1 Budget</v>
      </c>
      <c r="F83" s="25"/>
    </row>
    <row r="84" spans="2:6" ht="16.5" thickBot="1">
      <c r="B84" s="40" t="s">
        <v>66</v>
      </c>
      <c r="F84" s="65">
        <f>IF(F83&gt;0,ROUND(F82*F83*0.001,0),0)</f>
        <v>0</v>
      </c>
    </row>
    <row r="85" ht="16.5" thickTop="1"/>
    <row r="86" spans="2:4" ht="15.75">
      <c r="B86" s="69" t="s">
        <v>84</v>
      </c>
      <c r="D86" s="28"/>
    </row>
    <row r="87" spans="2:6" ht="15.75">
      <c r="B87" s="40" t="s">
        <v>83</v>
      </c>
      <c r="F87" s="20">
        <f>F42</f>
        <v>0</v>
      </c>
    </row>
    <row r="88" spans="2:6" ht="15.75">
      <c r="B88" s="40" t="str">
        <f>CONCATENATE("USD's Mill Rate for, ",SetYear!B6-1," Budget")</f>
        <v>USD's Mill Rate for, -1 Budget</v>
      </c>
      <c r="F88" s="25"/>
    </row>
    <row r="89" spans="2:6" ht="16.5" thickBot="1">
      <c r="B89" s="40" t="s">
        <v>66</v>
      </c>
      <c r="F89" s="65">
        <f>IF(F88&gt;0,ROUND(F87*F88*0.001,0),0)</f>
        <v>0</v>
      </c>
    </row>
    <row r="90" ht="16.5" thickTop="1"/>
  </sheetData>
  <sheetProtection sheet="1"/>
  <mergeCells count="2">
    <mergeCell ref="A1:H1"/>
    <mergeCell ref="A54:H54"/>
  </mergeCells>
  <printOptions/>
  <pageMargins left="0.7" right="0.7" top="0.5" bottom="0.5" header="0.3" footer="0.3"/>
  <pageSetup blackAndWhite="1" fitToHeight="2" horizontalDpi="600" verticalDpi="600" orientation="portrait" scale="91" r:id="rId1"/>
  <rowBreaks count="1" manualBreakCount="1">
    <brk id="5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R31" sqref="R31"/>
    </sheetView>
  </sheetViews>
  <sheetFormatPr defaultColWidth="9.00390625" defaultRowHeight="15.75"/>
  <cols>
    <col min="1" max="1" width="3.625" style="0" customWidth="1"/>
    <col min="2" max="2" width="32.00390625" style="0" customWidth="1"/>
    <col min="3" max="3" width="1.25" style="0" customWidth="1"/>
    <col min="4" max="4" width="10.625" style="0" customWidth="1"/>
    <col min="5" max="5" width="1.25" style="0" customWidth="1"/>
    <col min="6" max="6" width="10.625" style="0" customWidth="1"/>
    <col min="7" max="7" width="1.4921875" style="0" customWidth="1"/>
    <col min="8" max="8" width="10.625" style="0" customWidth="1"/>
    <col min="9" max="9" width="1.25" style="0" customWidth="1"/>
  </cols>
  <sheetData>
    <row r="1" spans="1:8" ht="15.75">
      <c r="A1" s="168" t="str">
        <f>CONCATENATE("County Clerk's Budget Information for the ",SetYear!$B$6," Budget")</f>
        <v>County Clerk's Budget Information for the  Budget</v>
      </c>
      <c r="B1" s="168"/>
      <c r="C1" s="168"/>
      <c r="D1" s="168"/>
      <c r="E1" s="168"/>
      <c r="F1" s="168"/>
      <c r="G1" s="168"/>
      <c r="H1" s="168"/>
    </row>
    <row r="3" ht="15.75">
      <c r="B3" s="11"/>
    </row>
    <row r="4" ht="15.75">
      <c r="B4" s="6" t="s">
        <v>42</v>
      </c>
    </row>
    <row r="6" spans="1:2" ht="15.75">
      <c r="A6" s="2" t="s">
        <v>0</v>
      </c>
      <c r="B6" t="str">
        <f>CONCATENATE("Valuation Information as of July 1, ",SetYear!$B$6-1,":")</f>
        <v>Valuation Information as of July 1, -1:</v>
      </c>
    </row>
    <row r="7" spans="1:10" s="4" customFormat="1" ht="63">
      <c r="A7" s="3"/>
      <c r="C7"/>
      <c r="D7" s="5" t="s">
        <v>43</v>
      </c>
      <c r="E7" s="5"/>
      <c r="F7" s="5" t="s">
        <v>72</v>
      </c>
      <c r="G7" s="5"/>
      <c r="H7" s="5"/>
      <c r="J7" s="5"/>
    </row>
    <row r="8" spans="2:10" ht="15.75">
      <c r="B8" t="s">
        <v>1</v>
      </c>
      <c r="D8" s="23"/>
      <c r="E8" s="13"/>
      <c r="F8" s="23"/>
      <c r="H8" s="6"/>
      <c r="J8" s="6"/>
    </row>
    <row r="9" spans="2:8" ht="15.75">
      <c r="B9" t="s">
        <v>2</v>
      </c>
      <c r="D9" s="23"/>
      <c r="E9" s="13"/>
      <c r="F9" s="23"/>
      <c r="H9" s="6"/>
    </row>
    <row r="10" spans="2:8" ht="15.75">
      <c r="B10" t="s">
        <v>3</v>
      </c>
      <c r="D10" s="23"/>
      <c r="E10" s="13"/>
      <c r="F10" s="23"/>
      <c r="H10" s="6"/>
    </row>
    <row r="11" spans="2:8" ht="15.75">
      <c r="B11" s="19" t="s">
        <v>76</v>
      </c>
      <c r="D11" s="23"/>
      <c r="E11" s="13"/>
      <c r="F11" s="23"/>
      <c r="H11" s="6"/>
    </row>
    <row r="12" spans="2:8" ht="15.75">
      <c r="B12" s="19" t="s">
        <v>75</v>
      </c>
      <c r="D12" s="63"/>
      <c r="E12" s="13"/>
      <c r="F12" s="63"/>
      <c r="H12" s="6"/>
    </row>
    <row r="13" spans="1:8" ht="16.5" thickBot="1">
      <c r="A13" s="47" t="s">
        <v>70</v>
      </c>
      <c r="B13" s="1" t="s">
        <v>4</v>
      </c>
      <c r="D13" s="60">
        <f>SUM(D8:D12)</f>
        <v>0</v>
      </c>
      <c r="E13" s="6"/>
      <c r="F13" s="60">
        <f>SUM(F8:F10)</f>
        <v>0</v>
      </c>
      <c r="G13" t="s">
        <v>70</v>
      </c>
      <c r="H13" s="6"/>
    </row>
    <row r="14" spans="2:6" ht="16.5" thickTop="1">
      <c r="B14" t="s">
        <v>5</v>
      </c>
      <c r="D14" s="23"/>
      <c r="E14" s="6"/>
      <c r="F14" s="6"/>
    </row>
    <row r="16" spans="1:8" ht="15.75">
      <c r="A16" s="2" t="s">
        <v>8</v>
      </c>
      <c r="B16" t="str">
        <f>CONCATENATE("Actual Tax Rates Levied for the ",SetYear!$B$6-1," Budget:")</f>
        <v>Actual Tax Rates Levied for the -1 Budget:</v>
      </c>
      <c r="H16" s="6"/>
    </row>
    <row r="17" ht="15.75">
      <c r="B17" s="8"/>
    </row>
    <row r="18" spans="1:6" ht="15.75">
      <c r="A18" s="2"/>
      <c r="B18" s="7" t="s">
        <v>9</v>
      </c>
      <c r="D18" s="7" t="s">
        <v>10</v>
      </c>
      <c r="F18" s="1" t="s">
        <v>44</v>
      </c>
    </row>
    <row r="19" spans="2:6" s="7" customFormat="1" ht="15.75">
      <c r="B19" s="14"/>
      <c r="C19" s="12"/>
      <c r="D19" s="56"/>
      <c r="E19" s="15"/>
      <c r="F19" s="59"/>
    </row>
    <row r="20" spans="2:6" ht="15.75">
      <c r="B20" s="11"/>
      <c r="C20" s="12"/>
      <c r="D20" s="57"/>
      <c r="E20" s="12"/>
      <c r="F20" s="24"/>
    </row>
    <row r="21" spans="2:6" ht="15.75">
      <c r="B21" s="11"/>
      <c r="C21" s="12"/>
      <c r="D21" s="57"/>
      <c r="E21" s="12"/>
      <c r="F21" s="24"/>
    </row>
    <row r="22" spans="2:6" ht="15.75">
      <c r="B22" s="11"/>
      <c r="C22" s="12"/>
      <c r="D22" s="57"/>
      <c r="E22" s="12"/>
      <c r="F22" s="24"/>
    </row>
    <row r="23" spans="2:6" ht="15.75">
      <c r="B23" s="11"/>
      <c r="C23" s="12"/>
      <c r="D23" s="57"/>
      <c r="E23" s="12"/>
      <c r="F23" s="24"/>
    </row>
    <row r="24" spans="2:6" ht="15.75">
      <c r="B24" s="11"/>
      <c r="C24" s="12"/>
      <c r="D24" s="57"/>
      <c r="E24" s="12"/>
      <c r="F24" s="24"/>
    </row>
    <row r="25" spans="2:6" ht="16.5" thickBot="1">
      <c r="B25" s="9" t="s">
        <v>4</v>
      </c>
      <c r="D25" s="58">
        <f>SUM(D19:D24)</f>
        <v>0</v>
      </c>
      <c r="F25" s="60">
        <f>SUM(F19:F24)</f>
        <v>0</v>
      </c>
    </row>
    <row r="26" ht="16.5" thickTop="1"/>
    <row r="27" spans="1:8" ht="15.75">
      <c r="A27" s="2">
        <v>3</v>
      </c>
      <c r="B27" t="str">
        <f>CONCATENATE("Final Assessed Valuation from the November 1, ",SetYear!$B$6-2," Abstract:")</f>
        <v>Final Assessed Valuation from the November 1, -2 Abstract:</v>
      </c>
      <c r="H27" s="6"/>
    </row>
    <row r="28" spans="2:6" ht="15.75">
      <c r="B28" s="10" t="s">
        <v>39</v>
      </c>
      <c r="D28" s="7" t="s">
        <v>45</v>
      </c>
      <c r="F28" s="7" t="s">
        <v>46</v>
      </c>
    </row>
    <row r="29" spans="1:8" ht="15.75">
      <c r="A29" s="2"/>
      <c r="B29" s="11"/>
      <c r="C29" s="12"/>
      <c r="D29" s="23"/>
      <c r="E29" s="12"/>
      <c r="F29" s="23"/>
      <c r="H29" s="6"/>
    </row>
    <row r="30" spans="2:6" ht="15.75">
      <c r="B30" s="16"/>
      <c r="C30" s="12"/>
      <c r="D30" s="24"/>
      <c r="E30" s="12"/>
      <c r="F30" s="24"/>
    </row>
    <row r="31" spans="2:6" ht="15.75">
      <c r="B31" s="16"/>
      <c r="C31" s="12"/>
      <c r="D31" s="24"/>
      <c r="E31" s="12"/>
      <c r="F31" s="24"/>
    </row>
    <row r="32" spans="2:6" ht="15.75">
      <c r="B32" s="16"/>
      <c r="C32" s="12"/>
      <c r="D32" s="24"/>
      <c r="E32" s="12"/>
      <c r="F32" s="24"/>
    </row>
    <row r="33" spans="2:6" ht="16.5" thickBot="1">
      <c r="B33" s="16"/>
      <c r="C33" s="12"/>
      <c r="D33" s="26"/>
      <c r="E33" s="12"/>
      <c r="F33" s="26"/>
    </row>
    <row r="34" spans="2:6" ht="16.5" thickBot="1">
      <c r="B34" s="7" t="s">
        <v>4</v>
      </c>
      <c r="D34" s="55">
        <f>SUM(D29:D31)</f>
        <v>0</v>
      </c>
      <c r="F34" s="55">
        <f>SUM(F29:F31)</f>
        <v>0</v>
      </c>
    </row>
    <row r="35" spans="2:6" ht="16.5" thickTop="1">
      <c r="B35" s="8"/>
      <c r="D35" s="6"/>
      <c r="F35" s="6"/>
    </row>
    <row r="36" spans="1:8" ht="15.75">
      <c r="A36" s="2" t="s">
        <v>12</v>
      </c>
      <c r="B36" t="s">
        <v>26</v>
      </c>
      <c r="H36" s="23"/>
    </row>
    <row r="38" spans="1:2" ht="15.75">
      <c r="A38" s="2" t="s">
        <v>13</v>
      </c>
      <c r="B38" t="s">
        <v>27</v>
      </c>
    </row>
    <row r="39" spans="2:8" ht="15.75">
      <c r="B39" t="s">
        <v>28</v>
      </c>
      <c r="H39" s="23"/>
    </row>
    <row r="41" spans="1:2" ht="15.75">
      <c r="A41" s="17" t="s">
        <v>14</v>
      </c>
      <c r="B41" s="40" t="s">
        <v>63</v>
      </c>
    </row>
    <row r="42" spans="2:8" ht="15.75">
      <c r="B42" s="40" t="s">
        <v>64</v>
      </c>
      <c r="H42" s="23"/>
    </row>
    <row r="43" spans="2:8" ht="15.75">
      <c r="B43" s="40" t="s">
        <v>65</v>
      </c>
      <c r="H43" s="24"/>
    </row>
    <row r="44" spans="1:8" ht="15.75">
      <c r="A44" s="2"/>
      <c r="H44" s="6"/>
    </row>
    <row r="46" spans="2:8" ht="15.75">
      <c r="B46" s="11"/>
      <c r="D46" t="s">
        <v>17</v>
      </c>
      <c r="F46" s="11"/>
      <c r="G46" s="11"/>
      <c r="H46" s="11"/>
    </row>
    <row r="47" ht="15.75">
      <c r="B47" s="4" t="s">
        <v>16</v>
      </c>
    </row>
    <row r="48" spans="2:8" ht="15.75">
      <c r="B48" s="169" t="s">
        <v>18</v>
      </c>
      <c r="C48" s="169"/>
      <c r="D48" s="169"/>
      <c r="F48" s="11"/>
      <c r="G48" s="11"/>
      <c r="H48" s="11"/>
    </row>
    <row r="50" spans="1:2" ht="15.75">
      <c r="A50" t="s">
        <v>70</v>
      </c>
      <c r="B50" t="s">
        <v>73</v>
      </c>
    </row>
    <row r="54" ht="15.75">
      <c r="B54" s="19" t="s">
        <v>74</v>
      </c>
    </row>
  </sheetData>
  <sheetProtection sheet="1"/>
  <mergeCells count="2">
    <mergeCell ref="A1:H1"/>
    <mergeCell ref="B48:D48"/>
  </mergeCells>
  <printOptions/>
  <pageMargins left="0.75" right="0.75" top="1" bottom="1" header="0.5" footer="0.5"/>
  <pageSetup blackAndWhite="1"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</dc:creator>
  <cp:keywords/>
  <dc:description/>
  <cp:lastModifiedBy>rbrazier</cp:lastModifiedBy>
  <cp:lastPrinted>2011-08-12T19:14:24Z</cp:lastPrinted>
  <dcterms:created xsi:type="dcterms:W3CDTF">1999-05-04T13:43:48Z</dcterms:created>
  <dcterms:modified xsi:type="dcterms:W3CDTF">2013-06-20T19:29:43Z</dcterms:modified>
  <cp:category/>
  <cp:version/>
  <cp:contentType/>
  <cp:contentStatus/>
</cp:coreProperties>
</file>