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drawings/drawing2.xml" ContentType="application/vnd.openxmlformats-officedocument.drawing+xml"/>
  <Override PartName="/xl/embeddings/oleObject1.bin" ContentType="application/vnd.openxmlformats-officedocument.oleObject"/>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15" yWindow="1020" windowWidth="9570" windowHeight="1125" tabRatio="720" activeTab="9"/>
  </bookViews>
  <sheets>
    <sheet name="Instructions" sheetId="27" r:id="rId1"/>
    <sheet name="Input" sheetId="29" r:id="rId2"/>
    <sheet name="cert" sheetId="1" r:id="rId3"/>
    <sheet name="SignCert" sheetId="32" r:id="rId4"/>
    <sheet name="lease" sheetId="4" r:id="rId5"/>
    <sheet name="general" sheetId="23" r:id="rId6"/>
    <sheet name="fund2" sheetId="25" r:id="rId7"/>
    <sheet name="fund3" sheetId="24" r:id="rId8"/>
    <sheet name="summary" sheetId="7" r:id="rId9"/>
    <sheet name="PubSumm" sheetId="31" r:id="rId10"/>
    <sheet name="legend" sheetId="30" r:id="rId11"/>
  </sheets>
  <definedNames>
    <definedName name="_xlnm.Print_Area" localSheetId="2">cert!$A$1:$F$36</definedName>
    <definedName name="_xlnm.Print_Area" localSheetId="6">fund2!$A$1:$E$50</definedName>
    <definedName name="_xlnm.Print_Area" localSheetId="7">fund3!$A$1:$E$49</definedName>
    <definedName name="_xlnm.Print_Area" localSheetId="5">general!$A$1:$D$53</definedName>
    <definedName name="_xlnm.Print_Area" localSheetId="4">lease!$A$2:$I$25</definedName>
    <definedName name="_xlnm.Print_Area" localSheetId="8">summary!$A$1:$D$28</definedName>
  </definedNames>
  <calcPr calcId="125725"/>
</workbook>
</file>

<file path=xl/calcChain.xml><?xml version="1.0" encoding="utf-8"?>
<calcChain xmlns="http://schemas.openxmlformats.org/spreadsheetml/2006/main">
  <c r="D28" i="29"/>
  <c r="D27"/>
  <c r="I20"/>
  <c r="C28" s="1"/>
  <c r="E20" i="24"/>
  <c r="E18"/>
  <c r="D20"/>
  <c r="D18"/>
  <c r="C20"/>
  <c r="C18"/>
  <c r="E20" i="25"/>
  <c r="E18"/>
  <c r="D20"/>
  <c r="D18"/>
  <c r="C20"/>
  <c r="C18"/>
  <c r="E44" i="24"/>
  <c r="E43"/>
  <c r="D44"/>
  <c r="D43"/>
  <c r="C44"/>
  <c r="C43"/>
  <c r="E44" i="25"/>
  <c r="D44"/>
  <c r="C44"/>
  <c r="D49" i="23"/>
  <c r="D48" s="1"/>
  <c r="C49"/>
  <c r="C48" s="1"/>
  <c r="B49"/>
  <c r="B48" s="1"/>
  <c r="D20"/>
  <c r="D18" s="1"/>
  <c r="C20"/>
  <c r="C18" s="1"/>
  <c r="B20"/>
  <c r="B21" s="1"/>
  <c r="C21" i="24"/>
  <c r="C45" s="1"/>
  <c r="H20" i="29"/>
  <c r="H21" s="1"/>
  <c r="G5" i="4"/>
  <c r="I1"/>
  <c r="I6"/>
  <c r="D18" i="7"/>
  <c r="D1"/>
  <c r="E6" i="24"/>
  <c r="E6" i="25"/>
  <c r="E1" i="24"/>
  <c r="E1" i="25"/>
  <c r="D9" i="1"/>
  <c r="E9"/>
  <c r="F1"/>
  <c r="D6" i="23"/>
  <c r="D1"/>
  <c r="A2" i="1"/>
  <c r="C23" i="7"/>
  <c r="G23" i="4"/>
  <c r="D23" i="7"/>
  <c r="B23"/>
  <c r="A6" i="24"/>
  <c r="A21" i="7" s="1"/>
  <c r="A6" i="25"/>
  <c r="A20" i="7" s="1"/>
  <c r="A15" i="1"/>
  <c r="A14"/>
  <c r="F35"/>
  <c r="F34"/>
  <c r="F33"/>
  <c r="A31"/>
  <c r="A30"/>
  <c r="E31"/>
  <c r="E30"/>
  <c r="B34"/>
  <c r="B33"/>
  <c r="E29"/>
  <c r="A29"/>
  <c r="A4"/>
  <c r="C15"/>
  <c r="C14"/>
  <c r="C17"/>
  <c r="E15"/>
  <c r="A1" i="23"/>
  <c r="A1" i="25"/>
  <c r="A45"/>
  <c r="A7"/>
  <c r="C21"/>
  <c r="A1" i="24"/>
  <c r="A45"/>
  <c r="A7"/>
  <c r="A1" i="4"/>
  <c r="I23"/>
  <c r="H23"/>
  <c r="A5" i="7"/>
  <c r="C19"/>
  <c r="C21"/>
  <c r="D19"/>
  <c r="D21"/>
  <c r="B19"/>
  <c r="B21"/>
  <c r="C45" i="25"/>
  <c r="C46" s="1"/>
  <c r="C43"/>
  <c r="B20" i="7"/>
  <c r="D43" i="25"/>
  <c r="C20" i="7"/>
  <c r="E14" i="1"/>
  <c r="E43" i="25"/>
  <c r="D20" i="7"/>
  <c r="D22" s="1"/>
  <c r="I21" i="29"/>
  <c r="I22" s="1"/>
  <c r="C27"/>
  <c r="D7" i="25"/>
  <c r="D21" s="1"/>
  <c r="D45" s="1"/>
  <c r="D7" i="24" l="1"/>
  <c r="D21" s="1"/>
  <c r="D45" s="1"/>
  <c r="C46"/>
  <c r="E7" i="25"/>
  <c r="E21" s="1"/>
  <c r="E45" s="1"/>
  <c r="E46" s="1"/>
  <c r="D46"/>
  <c r="C22" i="7"/>
  <c r="B22"/>
  <c r="B50" i="23"/>
  <c r="C7" s="1"/>
  <c r="C21" s="1"/>
  <c r="C50" s="1"/>
  <c r="E13" i="1"/>
  <c r="D16" s="1"/>
  <c r="B18" i="23"/>
  <c r="D6" i="24"/>
  <c r="H6" i="4"/>
  <c r="D6" i="25"/>
  <c r="C6" i="23"/>
  <c r="G6" i="4"/>
  <c r="H22" i="29"/>
  <c r="C18" i="7"/>
  <c r="D46" i="24" l="1"/>
  <c r="E7"/>
  <c r="E21" s="1"/>
  <c r="E45" s="1"/>
  <c r="E46" s="1"/>
  <c r="B51" i="23"/>
  <c r="D7"/>
  <c r="D21" s="1"/>
  <c r="D50" s="1"/>
  <c r="D51" s="1"/>
  <c r="C51"/>
  <c r="C6" i="25"/>
  <c r="B6" i="23"/>
  <c r="C6" i="24"/>
  <c r="B18" i="7"/>
</calcChain>
</file>

<file path=xl/sharedStrings.xml><?xml version="1.0" encoding="utf-8"?>
<sst xmlns="http://schemas.openxmlformats.org/spreadsheetml/2006/main" count="241" uniqueCount="181">
  <si>
    <t>Page</t>
  </si>
  <si>
    <t>No.</t>
  </si>
  <si>
    <t>Fund</t>
  </si>
  <si>
    <t>General</t>
  </si>
  <si>
    <t>Totals</t>
  </si>
  <si>
    <t>Amount</t>
  </si>
  <si>
    <t>Rate</t>
  </si>
  <si>
    <t>Total</t>
  </si>
  <si>
    <t>Term</t>
  </si>
  <si>
    <t>of</t>
  </si>
  <si>
    <t>Int</t>
  </si>
  <si>
    <t>Financed</t>
  </si>
  <si>
    <t>Contract</t>
  </si>
  <si>
    <t>Item Purchased</t>
  </si>
  <si>
    <t>Date</t>
  </si>
  <si>
    <t>(Months)</t>
  </si>
  <si>
    <t>%</t>
  </si>
  <si>
    <t>(Beg Princ)</t>
  </si>
  <si>
    <t>Adopted Budget</t>
  </si>
  <si>
    <t>Prior Year</t>
  </si>
  <si>
    <t>Proposed Budget</t>
  </si>
  <si>
    <t>Current Year</t>
  </si>
  <si>
    <t>Interest on Idle Funds</t>
  </si>
  <si>
    <t>Resources Available</t>
  </si>
  <si>
    <t>Expenditures:</t>
  </si>
  <si>
    <t>Total Expenditures</t>
  </si>
  <si>
    <t>Actual</t>
  </si>
  <si>
    <t>Total Receipts</t>
  </si>
  <si>
    <t>TOTAL</t>
  </si>
  <si>
    <t>We, the undersigned officers of</t>
  </si>
  <si>
    <t>Proposed Budget Year</t>
  </si>
  <si>
    <t>Expenditures for the</t>
  </si>
  <si>
    <t>Adopted Budget of</t>
  </si>
  <si>
    <t>Sponsoring USD/City Address</t>
  </si>
  <si>
    <r>
      <t>PERMANENT</t>
    </r>
    <r>
      <rPr>
        <u/>
        <sz val="12"/>
        <rFont val="Times New Roman"/>
        <family val="1"/>
      </rPr>
      <t xml:space="preserve"> Recreation Commission Address</t>
    </r>
  </si>
  <si>
    <t>Recreation Commission Secretary</t>
  </si>
  <si>
    <t>@ Beg of FY:</t>
  </si>
  <si>
    <t>Pmts Due</t>
  </si>
  <si>
    <t>Estimated</t>
  </si>
  <si>
    <t>Receipts:</t>
  </si>
  <si>
    <t>CERTIFICATE</t>
  </si>
  <si>
    <t>FUND PAGE</t>
  </si>
  <si>
    <t>Princ Bal On</t>
  </si>
  <si>
    <t>BUDGET SUMMARY OF EXPENDITURES</t>
  </si>
  <si>
    <t>Statement of Conditional Lease-Purchase and Certificate of Participation</t>
  </si>
  <si>
    <t>General Instructions</t>
  </si>
  <si>
    <t>To print the spreadsheets, you can either print one sheet or all of the sheets at once.</t>
  </si>
  <si>
    <t>Recreation Commission Instructions</t>
  </si>
  <si>
    <t>The Governing Body of</t>
  </si>
  <si>
    <t>year.</t>
  </si>
  <si>
    <t>The Proposed Budget Expenditures (below) are the maximum expenditure limits for the budget</t>
  </si>
  <si>
    <t>Year</t>
  </si>
  <si>
    <t>Recreation Commission Computer Spreadsheet Preparation</t>
  </si>
  <si>
    <t>Unencumbered Cash Balance</t>
  </si>
  <si>
    <t>Lease Purchase:</t>
  </si>
  <si>
    <t>General Fund</t>
  </si>
  <si>
    <t>Principal Balance @ Beg of FY</t>
  </si>
  <si>
    <t>Page No.</t>
  </si>
  <si>
    <t xml:space="preserve">Page No. </t>
  </si>
  <si>
    <t>Commission Members</t>
  </si>
  <si>
    <t xml:space="preserve">Hearing this budget was duly approved and adopted as the maximum expenditure for the </t>
  </si>
  <si>
    <t>various funds for the year.</t>
  </si>
  <si>
    <t>State Use Only</t>
  </si>
  <si>
    <t>Received _____________________</t>
  </si>
  <si>
    <t>Reviewed By __________________</t>
  </si>
  <si>
    <t>Follow-up:  Yes___ No___</t>
  </si>
  <si>
    <t>Statement of Cond. Lease-Purchase and Certificate of Particpation</t>
  </si>
  <si>
    <t>and will be available at this hearing.</t>
  </si>
  <si>
    <t xml:space="preserve">Enter information in all areas that are green if they apply to the budget you are preparing.  </t>
  </si>
  <si>
    <t>The lighter shaded areas are protected because these contain formulas which should not be changed.  Any errors must be corrected on the input sheet or where the detail information is entered.</t>
  </si>
  <si>
    <t xml:space="preserve">certify that the hearing mentioned in the attached publication was held and after the Budget </t>
  </si>
  <si>
    <t>Provide point of contact:</t>
  </si>
  <si>
    <t>Name of Recreation Commission:</t>
  </si>
  <si>
    <t>Recreation Commission Point of Contact:</t>
  </si>
  <si>
    <t>Point of Contact Phone Number:</t>
  </si>
  <si>
    <t>POC phone number:</t>
  </si>
  <si>
    <t>City,State,ZIP</t>
  </si>
  <si>
    <t>Street Address or P O Box:</t>
  </si>
  <si>
    <t>Other County:</t>
  </si>
  <si>
    <t>for the Year of</t>
  </si>
  <si>
    <t>Ending</t>
  </si>
  <si>
    <t>If additional fund pages are used:</t>
  </si>
  <si>
    <t>Lease balance for year:</t>
  </si>
  <si>
    <t>Indicates where the information comes from to be input.</t>
  </si>
  <si>
    <t>All revision dated 8/06/07</t>
  </si>
  <si>
    <t>Read these instructions carefully.  If after reviewing them you still have questions, call Municipal Services at 785-296-2311 or e-mail : armunis@da.ks.gov</t>
  </si>
  <si>
    <t xml:space="preserve">1. Instructions changed to whom to contact </t>
  </si>
  <si>
    <t>2. Instructions changed about submission of budgets via email</t>
  </si>
  <si>
    <t>4. Footed Certificate page with #1</t>
  </si>
  <si>
    <t>5. Certificate page has POC for Rec and add Other Counties</t>
  </si>
  <si>
    <t>Budget Summary</t>
  </si>
  <si>
    <t>Name Home County for USD or City Levying Taxes:</t>
  </si>
  <si>
    <t>Enter County the budget is being submitted to:</t>
  </si>
  <si>
    <t>2.  Statement of Conditional Lease, Lease-Purchases and Certificate of Participation (lease) must be completed for all transactions which at the end of the lease period will be owned by the commission.  Principal Bal Due for current budget year is linked to the Budget Summary and prior years are linked from the input page (Input).</t>
  </si>
  <si>
    <t>If previous budget had a beginning lease dollar balance:</t>
  </si>
  <si>
    <t xml:space="preserve">Submitting the Budget </t>
  </si>
  <si>
    <r>
      <t xml:space="preserve"> A copy of the budget is required to be sent to the City or USD that levy taxes for the recreation commission </t>
    </r>
    <r>
      <rPr>
        <b/>
        <sz val="12"/>
        <rFont val="Times New Roman"/>
        <family val="1"/>
      </rPr>
      <t>by August 1</t>
    </r>
    <r>
      <rPr>
        <sz val="12"/>
        <rFont val="Times New Roman"/>
        <family val="1"/>
      </rPr>
      <t xml:space="preserve"> of each year. </t>
    </r>
  </si>
  <si>
    <t xml:space="preserve">taxpayers relating to the proposed use of funds. </t>
  </si>
  <si>
    <t xml:space="preserve">for the purpose of hearing and answering objections of </t>
  </si>
  <si>
    <t>4b. The second green shaded area, you will to provide the location where the budget information will be available for review.</t>
  </si>
  <si>
    <t>4c. The third green shaded area, after printing this page, the secretary will sign the form.</t>
  </si>
  <si>
    <t>4d. The fourth green shaded area, enter the page number.</t>
  </si>
  <si>
    <t xml:space="preserve">5.  Certificate (Tab cert) shows information entered from the fund pages and input page.  If you notice an error, please do not correct the Certificate page, but correct the information from where the information came from. If you can not determine how to fix the error, please contact us for assistance.   </t>
  </si>
  <si>
    <r>
      <t xml:space="preserve">4a. The first green shaded area, you will need to enter the date, month, change the 'YYYY' to the current year, time, and location of the budget hearing. </t>
    </r>
    <r>
      <rPr>
        <b/>
        <sz val="12"/>
        <rFont val="Times New Roman"/>
        <family val="1"/>
      </rPr>
      <t>Note:</t>
    </r>
    <r>
      <rPr>
        <sz val="12"/>
        <rFont val="Times New Roman"/>
        <family val="1"/>
      </rPr>
      <t xml:space="preserve"> There must be at least 10 days between when the Notice of Budget Hearing is printed and when the hearing is to be held. To be in </t>
    </r>
    <r>
      <rPr>
        <u/>
        <sz val="12"/>
        <rFont val="Times New Roman"/>
        <family val="1"/>
      </rPr>
      <t>compliance</t>
    </r>
    <r>
      <rPr>
        <sz val="12"/>
        <rFont val="Times New Roman"/>
        <family val="1"/>
      </rPr>
      <t xml:space="preserve"> with K.S.A. 79-2929, it's </t>
    </r>
    <r>
      <rPr>
        <b/>
        <sz val="12"/>
        <rFont val="Times New Roman"/>
        <family val="1"/>
      </rPr>
      <t>critical</t>
    </r>
    <r>
      <rPr>
        <sz val="12"/>
        <rFont val="Times New Roman"/>
        <family val="1"/>
      </rPr>
      <t xml:space="preserve"> to have at least 10 days between publication and hearing, but also to provide the date, time, and location of the hearing.</t>
    </r>
  </si>
  <si>
    <t>1.  Enter the information on the Input sheet. The green shaded areas will expand automatically.</t>
  </si>
  <si>
    <t>Page No. 2</t>
  </si>
  <si>
    <t>Page No. 3</t>
  </si>
  <si>
    <t>Table of Contents for Adopted Budget:</t>
  </si>
  <si>
    <t>7. Change Certificate page putting Lease page under the table of contents</t>
  </si>
  <si>
    <t>9. Hard coded the page number for lease page</t>
  </si>
  <si>
    <t>8. Hard coded the page number for lease and general fund page on the Certificate page</t>
  </si>
  <si>
    <t>10. Hard coded the page number for the general fund page</t>
  </si>
  <si>
    <t>3. Instructions changed for information on the input page</t>
  </si>
  <si>
    <t xml:space="preserve">6.  Review all forms to ensure that the fund page amounts matches with the Certificate and Budget Summary pages and everything is printed properly.  </t>
  </si>
  <si>
    <t>6a. Ensure all pages are numbered for pages that are used.</t>
  </si>
  <si>
    <t>1st County:</t>
  </si>
  <si>
    <t>2nd County:</t>
  </si>
  <si>
    <t>3rd County:</t>
  </si>
  <si>
    <t>Enter Fund Name for tab fund2:</t>
  </si>
  <si>
    <t>Enter Fund Name for tab fund3:</t>
  </si>
  <si>
    <t>4e. Before printing, review the form to ensure all the information is provided and the figures are correct. Print the page, ensure secretary signs and take to the local newspaper for printing. Once the form appears in the newspaper, review the information for accuracy. If not correct, have the newspaper reprint and change the dates for the hearing if needed to ensure that there are at least 10 days between the printing and when the hearing is held.</t>
  </si>
  <si>
    <t>6b. Ensure the Commissioners have signed the Certificate page.</t>
  </si>
  <si>
    <r>
      <t>2a. If the recreation commission does not have any leases purchases, under the heading 'Lease Purchased' type in the word "</t>
    </r>
    <r>
      <rPr>
        <b/>
        <sz val="12"/>
        <rFont val="Times New Roman"/>
        <family val="1"/>
      </rPr>
      <t>NONE</t>
    </r>
    <r>
      <rPr>
        <sz val="12"/>
        <rFont val="Times New Roman"/>
        <family val="1"/>
      </rPr>
      <t xml:space="preserve">" and attached the page to the budget. </t>
    </r>
  </si>
  <si>
    <t>6. Expanded on the instructions for preparation on notes 2a, 3a, 4, 5, 6</t>
  </si>
  <si>
    <r>
      <t>Note:</t>
    </r>
    <r>
      <rPr>
        <sz val="12"/>
        <rFont val="Times New Roman"/>
      </rPr>
      <t xml:space="preserve"> If supported by a USDs, the County where the USD having the highest valuation located in, will be considered the Home County.  Please enter County's name followed with 'County'.</t>
    </r>
  </si>
  <si>
    <t>List Other Counties that levy taxes to support the Rec Comm.:</t>
  </si>
  <si>
    <t>6c. Ensure to attach the published Budget Summary and attach a Affidavit of Publication. The Affidavit of Publication may not needed if the published Budget Summary shows the date published.</t>
  </si>
  <si>
    <t>11. Added warning message to all fund pages</t>
  </si>
  <si>
    <t>***If you are merely leasing/renting with no intent to purchase, do not list--such transactions are not lease-purchases.</t>
  </si>
  <si>
    <t>Red areas indicate a warning or needing correction.</t>
  </si>
  <si>
    <t>Enter year being budgeted:</t>
  </si>
  <si>
    <r>
      <t>Sponsor by USD, enter as (</t>
    </r>
    <r>
      <rPr>
        <b/>
        <sz val="12"/>
        <rFont val="Times New Roman"/>
        <family val="1"/>
      </rPr>
      <t>YYYY/YYYY</t>
    </r>
    <r>
      <rPr>
        <sz val="12"/>
        <rFont val="Times New Roman"/>
        <family val="1"/>
      </rPr>
      <t>):</t>
    </r>
  </si>
  <si>
    <r>
      <t>Sponsor by City, enter as (</t>
    </r>
    <r>
      <rPr>
        <b/>
        <sz val="12"/>
        <rFont val="Times New Roman"/>
        <family val="1"/>
      </rPr>
      <t>YYYY</t>
    </r>
    <r>
      <rPr>
        <sz val="12"/>
        <rFont val="Times New Roman"/>
        <family val="1"/>
      </rPr>
      <t>):</t>
    </r>
  </si>
  <si>
    <t>3.  Complete the individual fund sheets (Tabs General, Fund 2, and Fund 3, etc.) which you need for this budget. Enter fund name, unencumbered cash balance, detail receipts and expenditures in the correct spaces.  The fund name, year, and expenditures totals will be linked to the Certificate and Budget Summary Form.</t>
  </si>
  <si>
    <r>
      <t xml:space="preserve">3c. K.S.A. 79-2927 - Funds should not be budgeted with a negative balance.  If the 'Unencumbered Cash Balance is a negative figure for the </t>
    </r>
    <r>
      <rPr>
        <b/>
        <u/>
        <sz val="12"/>
        <rFont val="Times New Roman"/>
        <family val="1"/>
      </rPr>
      <t>estimate</t>
    </r>
    <r>
      <rPr>
        <sz val="12"/>
        <rFont val="Times New Roman"/>
        <family val="1"/>
      </rPr>
      <t xml:space="preserve"> or </t>
    </r>
    <r>
      <rPr>
        <b/>
        <u/>
        <sz val="12"/>
        <rFont val="Times New Roman"/>
        <family val="1"/>
      </rPr>
      <t>proposed</t>
    </r>
    <r>
      <rPr>
        <sz val="12"/>
        <rFont val="Times New Roman"/>
        <family val="1"/>
      </rPr>
      <t xml:space="preserve"> budgeted year, a warning message will appear below the negative figure "</t>
    </r>
    <r>
      <rPr>
        <sz val="12"/>
        <color indexed="10"/>
        <rFont val="Times New Roman"/>
        <family val="1"/>
      </rPr>
      <t>Neg Bal Correct</t>
    </r>
    <r>
      <rPr>
        <sz val="12"/>
        <rFont val="Times New Roman"/>
        <family val="1"/>
      </rPr>
      <t>". To remove the warning message, you will need to either increase receipts or reduce expenditures, whichever is applicable.</t>
    </r>
  </si>
  <si>
    <r>
      <t xml:space="preserve">3b. K.S.A. 79-2927 - Funds should not be budgeted with a negative balance.  If the 'Unencumbered Cash Balance is a negative figure for the </t>
    </r>
    <r>
      <rPr>
        <b/>
        <u/>
        <sz val="12"/>
        <rFont val="Times New Roman"/>
        <family val="1"/>
      </rPr>
      <t>actual budgeted year</t>
    </r>
    <r>
      <rPr>
        <sz val="12"/>
        <rFont val="Times New Roman"/>
        <family val="1"/>
      </rPr>
      <t>, a warning message will appear below the negative figure "</t>
    </r>
    <r>
      <rPr>
        <sz val="12"/>
        <color indexed="10"/>
        <rFont val="Times New Roman"/>
        <family val="1"/>
      </rPr>
      <t>Neg Bal - Violation</t>
    </r>
    <r>
      <rPr>
        <sz val="12"/>
        <rFont val="Times New Roman"/>
        <family val="1"/>
      </rPr>
      <t xml:space="preserve">". Since this column shows the actual receipts and expenditures and a negative cash balance occurs, then a violation of the Cash Basis Law has occurred. </t>
    </r>
    <r>
      <rPr>
        <b/>
        <sz val="12"/>
        <rFont val="Times New Roman"/>
        <family val="1"/>
      </rPr>
      <t>No correction can be taken</t>
    </r>
    <r>
      <rPr>
        <sz val="12"/>
        <rFont val="Times New Roman"/>
        <family val="1"/>
      </rPr>
      <t xml:space="preserve">. This warning message is a tool to help prevent future violations. </t>
    </r>
  </si>
  <si>
    <r>
      <t xml:space="preserve">4.  Budget Summary (Tab summary) shows the information that was entered form the other forms.  If you discover an error, </t>
    </r>
    <r>
      <rPr>
        <b/>
        <sz val="12"/>
        <rFont val="Times New Roman"/>
        <family val="1"/>
      </rPr>
      <t>do not</t>
    </r>
    <r>
      <rPr>
        <sz val="12"/>
        <rFont val="Times New Roman"/>
        <family val="1"/>
      </rPr>
      <t xml:space="preserve"> correct this page, but correct the page where the information was entered. If you can not determine where the error is, please contact us for assistance.</t>
    </r>
  </si>
  <si>
    <t xml:space="preserve">1b. If more than four USDs sponsor the recreation commission, you can add more than one USD on the lines provided. </t>
  </si>
  <si>
    <t>All revision dated 10/28/08</t>
  </si>
  <si>
    <t xml:space="preserve">2. Input tab added lines for the YYYY for a USD or City sponsor. </t>
  </si>
  <si>
    <t>3. Changed all dates to either reflect City calandar year or USD fiscal year for the spreadsheet.</t>
  </si>
  <si>
    <t>4. Changed all forms revision date.</t>
  </si>
  <si>
    <t xml:space="preserve">1a. Recreation commission that is sponsored by a USD will have the fiscal year shown while the City sponsored will show the calendar year. Once the year or years have been entered, the information is linked through out the budget forms. </t>
  </si>
  <si>
    <t>Miscellaneous</t>
  </si>
  <si>
    <t xml:space="preserve">Does misc. exceeds 10% </t>
  </si>
  <si>
    <r>
      <t xml:space="preserve">3a. K.S.A. 79-2927- 10% Rule limits the 'Miscellaneous' category for receipts and expenditures to 10% of the total receipts or expenditures per fund. If contingency or reserve wording is used in place of miscellaneous or along with miscellaneous, then the 10% Rule applies, unless the contingency or reserve expenditure is clearly defined. All fund pages has a miscellaneous category for receipts and expenditures and an edit is in place to determine if exceeds 10%. If the miscellaneous category exceeds 10%, then the block turns </t>
    </r>
    <r>
      <rPr>
        <sz val="12"/>
        <color indexed="10"/>
        <rFont val="Times New Roman"/>
        <family val="1"/>
      </rPr>
      <t>red</t>
    </r>
    <r>
      <rPr>
        <sz val="12"/>
        <rFont val="Times New Roman"/>
        <family val="1"/>
      </rPr>
      <t xml:space="preserve"> and below will have '</t>
    </r>
    <r>
      <rPr>
        <sz val="12"/>
        <color indexed="10"/>
        <rFont val="Times New Roman"/>
        <family val="1"/>
      </rPr>
      <t>Exceeds 10%</t>
    </r>
    <r>
      <rPr>
        <sz val="12"/>
        <rFont val="Times New Roman"/>
        <family val="1"/>
      </rPr>
      <t xml:space="preserve">'. To fix this, you must reduce the miscellaneous amount and add another category for the difference. </t>
    </r>
  </si>
  <si>
    <t>5. Added miscellaneous category to all fund pages in both the receipts and expenditures section.</t>
  </si>
  <si>
    <t>1. Instruction page, added 1a and 1b for dealing with the budgeted year and allowing more than one USD on a line if more the four sponsors the commission. Added line 3c explainning about warning message for the estimated and proposed negative ending cash balance. Change 3a to explain about 10% violation and how to fix. Change 3b explainning about the current year violation of the Cash Basis Law.</t>
  </si>
  <si>
    <r>
      <t xml:space="preserve">K.S.A. 79-2926 requires the budget be sent by electronic means. Contact your County Clerk for the specify instructions as to submission of the budget. A completed budget shall be submited to your County Clerk Office by </t>
    </r>
    <r>
      <rPr>
        <b/>
        <sz val="12"/>
        <rFont val="Times New Roman"/>
        <family val="1"/>
      </rPr>
      <t>August 25</t>
    </r>
    <r>
      <rPr>
        <sz val="12"/>
        <rFont val="Times New Roman"/>
        <family val="1"/>
      </rPr>
      <t xml:space="preserve"> of each year. </t>
    </r>
    <r>
      <rPr>
        <sz val="12"/>
        <rFont val="Times New Roman"/>
        <family val="1"/>
      </rPr>
      <t xml:space="preserve">  </t>
    </r>
  </si>
  <si>
    <t>All revision dated 2/23/09</t>
  </si>
  <si>
    <t>1. Instructions under submitting a budget added required to electronic file budgets.</t>
  </si>
  <si>
    <t>Revised 4/22/09</t>
  </si>
  <si>
    <t>1. Input tab for lease dates c27/28 for USD and d27/28 for City</t>
  </si>
  <si>
    <t>McLouth Recreation Commission</t>
  </si>
  <si>
    <t>217 Summit Street</t>
  </si>
  <si>
    <t>McLouth, KS  66054-0040</t>
  </si>
  <si>
    <t>Randy Watson</t>
  </si>
  <si>
    <t>913-796-6351</t>
  </si>
  <si>
    <t>Leavenworth</t>
  </si>
  <si>
    <t>2009/2010</t>
  </si>
  <si>
    <t>Jefferson County</t>
  </si>
  <si>
    <t>McLouth USD #342</t>
  </si>
  <si>
    <t>McLouth KS 66054-0040</t>
  </si>
  <si>
    <t>Ad Valorem Tax Levied</t>
  </si>
  <si>
    <t>Delinquent Tax</t>
  </si>
  <si>
    <t>Other Revenue From Local Source</t>
  </si>
  <si>
    <t xml:space="preserve">Motor Vehicle Tax </t>
  </si>
  <si>
    <t>Recreational Vehicle Tax</t>
  </si>
  <si>
    <t>Custodial Service</t>
  </si>
  <si>
    <t>Property/Liability Insurance</t>
  </si>
  <si>
    <t>Parks</t>
  </si>
  <si>
    <t>Building</t>
  </si>
  <si>
    <t>Utilities and Repairs</t>
  </si>
  <si>
    <t>Student Activities Supplies</t>
  </si>
  <si>
    <t>Mini Basketball Supplies/Expenses</t>
  </si>
  <si>
    <t>Barbeque Supplies/Expenses</t>
  </si>
  <si>
    <t>Patriot's Day Expenses</t>
  </si>
  <si>
    <t>Youth Football Supplies/Expenses</t>
  </si>
  <si>
    <t>Detailed budget information is available at the McLouth USD #342 District Office</t>
  </si>
  <si>
    <t>Dan Holwick</t>
  </si>
  <si>
    <t xml:space="preserve">will meet on the 3rd day of August, 2009 at 7:00 p.m. at the Community Building          </t>
  </si>
</sst>
</file>

<file path=xl/styles.xml><?xml version="1.0" encoding="utf-8"?>
<styleSheet xmlns="http://schemas.openxmlformats.org/spreadsheetml/2006/main">
  <numFmts count="1">
    <numFmt numFmtId="164" formatCode="m/d/yy;@"/>
  </numFmts>
  <fonts count="10">
    <font>
      <sz val="12"/>
      <name val="Times New Roman"/>
    </font>
    <font>
      <b/>
      <sz val="12"/>
      <name val="Times New Roman"/>
      <family val="1"/>
    </font>
    <font>
      <sz val="12"/>
      <name val="Times New Roman"/>
      <family val="1"/>
    </font>
    <font>
      <u/>
      <sz val="12"/>
      <name val="Times New Roman"/>
      <family val="1"/>
    </font>
    <font>
      <b/>
      <u/>
      <sz val="12"/>
      <name val="Times New Roman"/>
      <family val="1"/>
    </font>
    <font>
      <sz val="11"/>
      <name val="Times New Roman"/>
      <family val="1"/>
    </font>
    <font>
      <b/>
      <sz val="14"/>
      <name val="Times New Roman"/>
      <family val="1"/>
    </font>
    <font>
      <u/>
      <sz val="12"/>
      <name val="Times New Roman"/>
      <family val="1"/>
    </font>
    <font>
      <sz val="12"/>
      <color indexed="10"/>
      <name val="Times New Roman"/>
      <family val="1"/>
    </font>
    <font>
      <sz val="12"/>
      <color indexed="9"/>
      <name val="Times New Roman"/>
      <family val="1"/>
    </font>
  </fonts>
  <fills count="10">
    <fill>
      <patternFill patternType="none"/>
    </fill>
    <fill>
      <patternFill patternType="gray125"/>
    </fill>
    <fill>
      <patternFill patternType="solid">
        <fgColor indexed="9"/>
        <bgColor indexed="64"/>
      </patternFill>
    </fill>
    <fill>
      <patternFill patternType="solid">
        <fgColor indexed="26"/>
        <bgColor indexed="64"/>
      </patternFill>
    </fill>
    <fill>
      <patternFill patternType="solid">
        <fgColor indexed="11"/>
        <bgColor indexed="64"/>
      </patternFill>
    </fill>
    <fill>
      <patternFill patternType="solid">
        <fgColor indexed="15"/>
        <bgColor indexed="64"/>
      </patternFill>
    </fill>
    <fill>
      <patternFill patternType="solid">
        <fgColor indexed="43"/>
        <bgColor indexed="64"/>
      </patternFill>
    </fill>
    <fill>
      <patternFill patternType="solid">
        <fgColor indexed="10"/>
        <bgColor indexed="64"/>
      </patternFill>
    </fill>
    <fill>
      <patternFill patternType="solid">
        <fgColor indexed="13"/>
        <bgColor indexed="64"/>
      </patternFill>
    </fill>
    <fill>
      <patternFill patternType="solid">
        <fgColor indexed="34"/>
        <bgColor indexed="64"/>
      </patternFill>
    </fill>
  </fills>
  <borders count="16">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s>
  <cellStyleXfs count="1">
    <xf numFmtId="0" fontId="0" fillId="0" borderId="0"/>
  </cellStyleXfs>
  <cellXfs count="186">
    <xf numFmtId="0" fontId="0" fillId="0" borderId="0" xfId="0"/>
    <xf numFmtId="0" fontId="0" fillId="0" borderId="0" xfId="0" applyAlignment="1">
      <alignment horizontal="center"/>
    </xf>
    <xf numFmtId="0" fontId="0" fillId="0" borderId="0" xfId="0" applyAlignment="1">
      <alignment vertical="center"/>
    </xf>
    <xf numFmtId="0" fontId="1" fillId="0" borderId="0" xfId="0" applyFont="1" applyAlignment="1">
      <alignment horizontal="centerContinuous" vertical="center"/>
    </xf>
    <xf numFmtId="0" fontId="0" fillId="0" borderId="0" xfId="0" applyAlignment="1">
      <alignment horizontal="centerContinuous" vertical="center"/>
    </xf>
    <xf numFmtId="0" fontId="1" fillId="0" borderId="0" xfId="0" applyFont="1" applyAlignment="1">
      <alignment horizontal="centerContinuous" vertical="top"/>
    </xf>
    <xf numFmtId="0" fontId="0" fillId="0" borderId="0" xfId="0" applyAlignment="1">
      <alignment vertical="top"/>
    </xf>
    <xf numFmtId="0" fontId="1" fillId="0" borderId="0" xfId="0" applyFont="1" applyAlignment="1" applyProtection="1">
      <alignment horizontal="centerContinuous"/>
    </xf>
    <xf numFmtId="0" fontId="1" fillId="0" borderId="0" xfId="0" applyFont="1"/>
    <xf numFmtId="0" fontId="2" fillId="0" borderId="0" xfId="0" applyFont="1"/>
    <xf numFmtId="0" fontId="2" fillId="0" borderId="0" xfId="0" applyFont="1" applyAlignment="1" applyProtection="1">
      <alignment horizontal="left" wrapText="1"/>
    </xf>
    <xf numFmtId="0" fontId="2" fillId="0" borderId="0" xfId="0" applyFont="1" applyAlignment="1">
      <alignment horizontal="left"/>
    </xf>
    <xf numFmtId="0" fontId="1" fillId="0" borderId="0" xfId="0" applyFont="1" applyAlignment="1" applyProtection="1">
      <alignment horizontal="center"/>
    </xf>
    <xf numFmtId="0" fontId="2" fillId="0" borderId="0" xfId="0" applyFont="1" applyProtection="1"/>
    <xf numFmtId="0" fontId="2" fillId="0" borderId="0" xfId="0" applyFont="1" applyAlignment="1" applyProtection="1">
      <alignment wrapText="1"/>
    </xf>
    <xf numFmtId="0" fontId="2" fillId="0" borderId="0" xfId="0" applyFont="1" applyAlignment="1">
      <alignment wrapText="1"/>
    </xf>
    <xf numFmtId="0" fontId="1" fillId="0" borderId="0" xfId="0" applyFont="1" applyAlignment="1">
      <alignment horizontal="center"/>
    </xf>
    <xf numFmtId="0" fontId="0" fillId="2" borderId="0" xfId="0" applyFill="1" applyAlignment="1">
      <alignment vertical="top"/>
    </xf>
    <xf numFmtId="49" fontId="0" fillId="0" borderId="0" xfId="0" applyNumberFormat="1" applyAlignment="1">
      <alignment horizontal="center"/>
    </xf>
    <xf numFmtId="49" fontId="0" fillId="3" borderId="0" xfId="0" applyNumberFormat="1" applyFill="1" applyAlignment="1">
      <alignment horizontal="center"/>
    </xf>
    <xf numFmtId="0" fontId="0" fillId="3" borderId="0" xfId="0" applyFill="1" applyAlignment="1">
      <alignment horizontal="center"/>
    </xf>
    <xf numFmtId="0" fontId="0" fillId="3" borderId="0" xfId="0" applyFill="1"/>
    <xf numFmtId="0" fontId="0" fillId="3" borderId="1" xfId="0" applyFill="1" applyBorder="1" applyAlignment="1">
      <alignment horizontal="center"/>
    </xf>
    <xf numFmtId="49" fontId="0" fillId="3" borderId="1" xfId="0" applyNumberFormat="1" applyFill="1" applyBorder="1" applyAlignment="1">
      <alignment horizontal="center"/>
    </xf>
    <xf numFmtId="0" fontId="0" fillId="3" borderId="2" xfId="0" applyFill="1" applyBorder="1" applyAlignment="1">
      <alignment horizontal="center"/>
    </xf>
    <xf numFmtId="49" fontId="0" fillId="3" borderId="2" xfId="0" applyNumberFormat="1" applyFill="1" applyBorder="1" applyAlignment="1">
      <alignment horizontal="center"/>
    </xf>
    <xf numFmtId="0" fontId="0" fillId="3" borderId="2" xfId="0" quotePrefix="1" applyFill="1" applyBorder="1" applyAlignment="1">
      <alignment horizontal="center"/>
    </xf>
    <xf numFmtId="14" fontId="0" fillId="3" borderId="2" xfId="0" applyNumberFormat="1" applyFill="1" applyBorder="1" applyAlignment="1">
      <alignment horizontal="center"/>
    </xf>
    <xf numFmtId="0" fontId="1" fillId="3" borderId="3" xfId="0" applyFont="1" applyFill="1" applyBorder="1"/>
    <xf numFmtId="0" fontId="0" fillId="3" borderId="3" xfId="0" applyFill="1" applyBorder="1"/>
    <xf numFmtId="49" fontId="0" fillId="3" borderId="3" xfId="0" applyNumberFormat="1" applyFill="1" applyBorder="1" applyAlignment="1">
      <alignment horizontal="center"/>
    </xf>
    <xf numFmtId="0" fontId="0" fillId="3" borderId="3" xfId="0" applyFill="1" applyBorder="1" applyAlignment="1">
      <alignment horizontal="center"/>
    </xf>
    <xf numFmtId="3" fontId="0" fillId="3" borderId="3" xfId="0" applyNumberFormat="1" applyFill="1" applyBorder="1"/>
    <xf numFmtId="0" fontId="0" fillId="4" borderId="0" xfId="0" applyFill="1" applyProtection="1">
      <protection locked="0"/>
    </xf>
    <xf numFmtId="0" fontId="0" fillId="4" borderId="3" xfId="0" applyFill="1" applyBorder="1" applyProtection="1">
      <protection locked="0"/>
    </xf>
    <xf numFmtId="49" fontId="0" fillId="4" borderId="3" xfId="0" applyNumberFormat="1" applyFill="1" applyBorder="1" applyAlignment="1" applyProtection="1">
      <alignment horizontal="center"/>
      <protection locked="0"/>
    </xf>
    <xf numFmtId="0" fontId="0" fillId="4" borderId="3" xfId="0" applyFill="1" applyBorder="1" applyAlignment="1" applyProtection="1">
      <alignment horizontal="center"/>
      <protection locked="0"/>
    </xf>
    <xf numFmtId="3" fontId="0" fillId="4" borderId="3" xfId="0" applyNumberFormat="1" applyFill="1" applyBorder="1" applyProtection="1">
      <protection locked="0"/>
    </xf>
    <xf numFmtId="14" fontId="0" fillId="4" borderId="3" xfId="0" applyNumberFormat="1" applyFill="1" applyBorder="1" applyProtection="1">
      <protection locked="0"/>
    </xf>
    <xf numFmtId="0" fontId="0" fillId="3" borderId="4" xfId="0" applyFill="1" applyBorder="1" applyAlignment="1">
      <alignment vertical="center"/>
    </xf>
    <xf numFmtId="3" fontId="0" fillId="3" borderId="4" xfId="0" applyNumberFormat="1" applyFill="1" applyBorder="1" applyAlignment="1">
      <alignment vertical="center"/>
    </xf>
    <xf numFmtId="3" fontId="0" fillId="3" borderId="1" xfId="0" applyNumberFormat="1" applyFill="1" applyBorder="1" applyAlignment="1">
      <alignment vertical="center"/>
    </xf>
    <xf numFmtId="3" fontId="0" fillId="3" borderId="3" xfId="0" applyNumberFormat="1" applyFill="1" applyBorder="1" applyAlignment="1">
      <alignment vertical="center"/>
    </xf>
    <xf numFmtId="0" fontId="1" fillId="3" borderId="5" xfId="0" applyFont="1" applyFill="1" applyBorder="1" applyAlignment="1">
      <alignment vertical="center"/>
    </xf>
    <xf numFmtId="0" fontId="0" fillId="3" borderId="0" xfId="0" applyFill="1" applyAlignment="1">
      <alignment horizontal="right"/>
    </xf>
    <xf numFmtId="3" fontId="0" fillId="4" borderId="5" xfId="0" applyNumberFormat="1" applyFill="1" applyBorder="1" applyAlignment="1" applyProtection="1">
      <alignment vertical="center"/>
      <protection locked="0"/>
    </xf>
    <xf numFmtId="0" fontId="0" fillId="4" borderId="6" xfId="0" applyFill="1" applyBorder="1" applyAlignment="1" applyProtection="1">
      <alignment vertical="center"/>
      <protection locked="0"/>
    </xf>
    <xf numFmtId="3" fontId="0" fillId="4" borderId="6" xfId="0" applyNumberFormat="1" applyFill="1" applyBorder="1" applyAlignment="1" applyProtection="1">
      <alignment vertical="center"/>
      <protection locked="0"/>
    </xf>
    <xf numFmtId="3" fontId="0" fillId="4" borderId="7" xfId="0" applyNumberFormat="1" applyFill="1" applyBorder="1" applyAlignment="1" applyProtection="1">
      <alignment vertical="center"/>
      <protection locked="0"/>
    </xf>
    <xf numFmtId="0" fontId="0" fillId="4" borderId="5" xfId="0" applyFill="1" applyBorder="1" applyAlignment="1" applyProtection="1">
      <alignment vertical="center"/>
      <protection locked="0"/>
    </xf>
    <xf numFmtId="3" fontId="0" fillId="4" borderId="3" xfId="0" applyNumberFormat="1" applyFill="1" applyBorder="1" applyAlignment="1" applyProtection="1">
      <alignment vertical="center"/>
      <protection locked="0"/>
    </xf>
    <xf numFmtId="0" fontId="0" fillId="4" borderId="0" xfId="0" applyFill="1" applyAlignment="1" applyProtection="1">
      <alignment horizontal="left"/>
      <protection locked="0"/>
    </xf>
    <xf numFmtId="0" fontId="1" fillId="3" borderId="8" xfId="0" applyFont="1" applyFill="1" applyBorder="1" applyAlignment="1">
      <alignment vertical="center"/>
    </xf>
    <xf numFmtId="0" fontId="0" fillId="3" borderId="9" xfId="0" applyFill="1" applyBorder="1" applyAlignment="1">
      <alignment vertical="center"/>
    </xf>
    <xf numFmtId="0" fontId="0" fillId="4" borderId="10" xfId="0" applyFill="1" applyBorder="1" applyAlignment="1" applyProtection="1">
      <alignment vertical="center"/>
      <protection locked="0"/>
    </xf>
    <xf numFmtId="0" fontId="0" fillId="4" borderId="8" xfId="0" applyFill="1" applyBorder="1" applyAlignment="1" applyProtection="1">
      <alignment vertical="center"/>
      <protection locked="0"/>
    </xf>
    <xf numFmtId="0" fontId="1" fillId="3" borderId="0" xfId="0" applyFont="1" applyFill="1" applyAlignment="1">
      <alignment horizontal="centerContinuous"/>
    </xf>
    <xf numFmtId="0" fontId="0" fillId="3" borderId="0" xfId="0" applyFill="1" applyAlignment="1">
      <alignment horizontal="centerContinuous"/>
    </xf>
    <xf numFmtId="0" fontId="2" fillId="3" borderId="0" xfId="0" applyFont="1" applyFill="1" applyAlignment="1" applyProtection="1">
      <alignment wrapText="1"/>
    </xf>
    <xf numFmtId="0" fontId="2" fillId="4" borderId="0" xfId="0" applyFont="1" applyFill="1" applyAlignment="1" applyProtection="1">
      <alignment vertical="top" wrapText="1"/>
    </xf>
    <xf numFmtId="0" fontId="0" fillId="5" borderId="0" xfId="0" applyFill="1"/>
    <xf numFmtId="0" fontId="0" fillId="0" borderId="0" xfId="0" applyFill="1"/>
    <xf numFmtId="0" fontId="0" fillId="3" borderId="0" xfId="0" applyFill="1" applyProtection="1">
      <protection locked="0"/>
    </xf>
    <xf numFmtId="16" fontId="0" fillId="3" borderId="2" xfId="0" quotePrefix="1" applyNumberFormat="1" applyFill="1" applyBorder="1" applyAlignment="1">
      <alignment horizontal="center"/>
    </xf>
    <xf numFmtId="164" fontId="0" fillId="4" borderId="3" xfId="0" applyNumberFormat="1" applyFill="1" applyBorder="1" applyAlignment="1" applyProtection="1">
      <alignment horizontal="center"/>
      <protection locked="0"/>
    </xf>
    <xf numFmtId="0" fontId="1" fillId="3" borderId="0" xfId="0" applyFont="1" applyFill="1" applyAlignment="1" applyProtection="1">
      <alignment horizontal="center" vertical="top"/>
    </xf>
    <xf numFmtId="0" fontId="0" fillId="3" borderId="0" xfId="0" applyFill="1" applyAlignment="1" applyProtection="1">
      <alignment horizontal="centerContinuous" vertical="top"/>
    </xf>
    <xf numFmtId="0" fontId="0" fillId="3" borderId="0" xfId="0" applyFill="1" applyAlignment="1" applyProtection="1">
      <alignment horizontal="left" vertical="top"/>
    </xf>
    <xf numFmtId="0" fontId="0" fillId="3" borderId="0" xfId="0" applyFill="1" applyAlignment="1" applyProtection="1">
      <alignment horizontal="center" vertical="top"/>
    </xf>
    <xf numFmtId="0" fontId="0" fillId="3" borderId="0" xfId="0" applyFill="1" applyAlignment="1" applyProtection="1">
      <alignment vertical="top"/>
    </xf>
    <xf numFmtId="0" fontId="0" fillId="3" borderId="2" xfId="0" applyFill="1" applyBorder="1" applyAlignment="1" applyProtection="1">
      <alignment horizontal="centerContinuous"/>
    </xf>
    <xf numFmtId="0" fontId="1" fillId="3" borderId="4" xfId="0" applyFont="1" applyFill="1" applyBorder="1" applyAlignment="1" applyProtection="1">
      <alignment vertical="top"/>
    </xf>
    <xf numFmtId="0" fontId="0" fillId="3" borderId="4" xfId="0" applyFill="1" applyBorder="1" applyAlignment="1" applyProtection="1">
      <alignment horizontal="center" vertical="top"/>
    </xf>
    <xf numFmtId="0" fontId="0" fillId="3" borderId="2" xfId="0" applyFill="1" applyBorder="1" applyAlignment="1" applyProtection="1">
      <alignment horizontal="centerContinuous" vertical="top"/>
    </xf>
    <xf numFmtId="0" fontId="0" fillId="3" borderId="0" xfId="0" applyFill="1" applyProtection="1"/>
    <xf numFmtId="0" fontId="0" fillId="3" borderId="6" xfId="0" applyFill="1" applyBorder="1" applyAlignment="1" applyProtection="1">
      <alignment horizontal="center" vertical="top"/>
    </xf>
    <xf numFmtId="0" fontId="0" fillId="3" borderId="7" xfId="0" applyFill="1" applyBorder="1" applyAlignment="1" applyProtection="1">
      <alignment horizontal="centerContinuous" vertical="top"/>
    </xf>
    <xf numFmtId="0" fontId="0" fillId="3" borderId="5" xfId="0" applyFill="1" applyBorder="1" applyAlignment="1" applyProtection="1">
      <alignment vertical="top"/>
    </xf>
    <xf numFmtId="0" fontId="0" fillId="3" borderId="11" xfId="0" applyFill="1" applyBorder="1" applyAlignment="1" applyProtection="1">
      <alignment vertical="top"/>
    </xf>
    <xf numFmtId="0" fontId="0" fillId="3" borderId="5" xfId="0" applyFill="1" applyBorder="1" applyAlignment="1" applyProtection="1">
      <alignment horizontal="center" vertical="top"/>
    </xf>
    <xf numFmtId="3" fontId="0" fillId="3" borderId="5" xfId="0" applyNumberFormat="1" applyFill="1" applyBorder="1" applyAlignment="1" applyProtection="1">
      <alignment horizontal="center" vertical="top"/>
    </xf>
    <xf numFmtId="3" fontId="0" fillId="3" borderId="11" xfId="0" applyNumberFormat="1" applyFill="1" applyBorder="1" applyAlignment="1" applyProtection="1">
      <alignment vertical="top"/>
    </xf>
    <xf numFmtId="3" fontId="0" fillId="3" borderId="6" xfId="0" applyNumberFormat="1" applyFill="1" applyBorder="1" applyAlignment="1" applyProtection="1">
      <alignment horizontal="center" vertical="top"/>
    </xf>
    <xf numFmtId="3" fontId="0" fillId="3" borderId="12" xfId="0" applyNumberFormat="1" applyFill="1" applyBorder="1" applyAlignment="1" applyProtection="1">
      <alignment vertical="top"/>
    </xf>
    <xf numFmtId="3" fontId="0" fillId="3" borderId="5" xfId="0" applyNumberFormat="1" applyFill="1" applyBorder="1" applyAlignment="1" applyProtection="1">
      <alignment vertical="top"/>
    </xf>
    <xf numFmtId="0" fontId="0" fillId="3" borderId="3" xfId="0" applyFill="1" applyBorder="1" applyAlignment="1" applyProtection="1">
      <alignment vertical="top"/>
    </xf>
    <xf numFmtId="0" fontId="0" fillId="3" borderId="3" xfId="0" applyFill="1" applyBorder="1" applyAlignment="1" applyProtection="1">
      <alignment horizontal="center" vertical="top"/>
    </xf>
    <xf numFmtId="0" fontId="0" fillId="3" borderId="13" xfId="0" applyFill="1" applyBorder="1" applyAlignment="1" applyProtection="1">
      <alignment vertical="top"/>
    </xf>
    <xf numFmtId="0" fontId="0" fillId="3" borderId="0" xfId="0" applyFill="1" applyBorder="1" applyAlignment="1" applyProtection="1">
      <alignment vertical="top"/>
    </xf>
    <xf numFmtId="0" fontId="0" fillId="3" borderId="10" xfId="0" applyFill="1" applyBorder="1" applyAlignment="1" applyProtection="1">
      <alignment vertical="top"/>
    </xf>
    <xf numFmtId="0" fontId="0" fillId="3" borderId="4" xfId="0" applyFill="1" applyBorder="1" applyAlignment="1" applyProtection="1">
      <alignment vertical="top"/>
    </xf>
    <xf numFmtId="0" fontId="0" fillId="3" borderId="14" xfId="0" applyFill="1" applyBorder="1" applyAlignment="1" applyProtection="1">
      <alignment vertical="top"/>
    </xf>
    <xf numFmtId="0" fontId="2" fillId="3" borderId="10" xfId="0" applyFont="1" applyFill="1" applyBorder="1" applyAlignment="1" applyProtection="1">
      <alignment vertical="top"/>
    </xf>
    <xf numFmtId="0" fontId="0" fillId="3" borderId="15" xfId="0" applyFill="1" applyBorder="1" applyAlignment="1" applyProtection="1">
      <alignment vertical="top"/>
    </xf>
    <xf numFmtId="0" fontId="0" fillId="3" borderId="8" xfId="0" applyFill="1" applyBorder="1" applyAlignment="1" applyProtection="1">
      <alignment vertical="top"/>
    </xf>
    <xf numFmtId="0" fontId="0" fillId="3" borderId="6" xfId="0" applyFill="1" applyBorder="1" applyAlignment="1" applyProtection="1">
      <alignment vertical="top"/>
    </xf>
    <xf numFmtId="0" fontId="0" fillId="3" borderId="12" xfId="0" applyFill="1" applyBorder="1" applyAlignment="1" applyProtection="1">
      <alignment vertical="top"/>
    </xf>
    <xf numFmtId="0" fontId="2" fillId="3" borderId="0" xfId="0" applyFont="1" applyFill="1" applyAlignment="1" applyProtection="1">
      <alignment vertical="top"/>
    </xf>
    <xf numFmtId="0" fontId="4" fillId="3" borderId="0" xfId="0" applyFont="1" applyFill="1" applyAlignment="1" applyProtection="1">
      <alignment vertical="top"/>
    </xf>
    <xf numFmtId="0" fontId="3" fillId="3" borderId="0" xfId="0" applyFont="1" applyFill="1" applyAlignment="1" applyProtection="1">
      <alignment horizontal="centerContinuous" vertical="top"/>
    </xf>
    <xf numFmtId="0" fontId="5" fillId="3" borderId="0" xfId="0" applyFont="1" applyFill="1" applyAlignment="1" applyProtection="1">
      <alignment vertical="top" wrapText="1"/>
    </xf>
    <xf numFmtId="0" fontId="0" fillId="3" borderId="0" xfId="0" applyFill="1" applyAlignment="1" applyProtection="1">
      <alignment vertical="center"/>
    </xf>
    <xf numFmtId="0" fontId="0" fillId="3" borderId="4" xfId="0" applyFill="1" applyBorder="1" applyAlignment="1" applyProtection="1">
      <alignment horizontal="centerContinuous" vertical="center"/>
    </xf>
    <xf numFmtId="0" fontId="0" fillId="3" borderId="1" xfId="0" applyFill="1" applyBorder="1" applyAlignment="1" applyProtection="1">
      <alignment horizontal="center" vertical="center"/>
    </xf>
    <xf numFmtId="0" fontId="0" fillId="3" borderId="2" xfId="0" applyFill="1" applyBorder="1" applyAlignment="1" applyProtection="1">
      <alignment horizontal="center"/>
    </xf>
    <xf numFmtId="0" fontId="1" fillId="3" borderId="0" xfId="0" applyFont="1" applyFill="1" applyAlignment="1" applyProtection="1">
      <alignment horizontal="centerContinuous" vertical="center"/>
    </xf>
    <xf numFmtId="0" fontId="0" fillId="3" borderId="7" xfId="0" applyFill="1" applyBorder="1" applyAlignment="1" applyProtection="1">
      <alignment horizontal="center"/>
    </xf>
    <xf numFmtId="0" fontId="1" fillId="3" borderId="5" xfId="0" applyFont="1" applyFill="1" applyBorder="1" applyAlignment="1" applyProtection="1">
      <alignment vertical="center"/>
    </xf>
    <xf numFmtId="0" fontId="1" fillId="3" borderId="0" xfId="0" applyFont="1" applyFill="1" applyAlignment="1" applyProtection="1">
      <alignment horizontal="left" vertical="center"/>
    </xf>
    <xf numFmtId="0" fontId="0" fillId="3" borderId="0" xfId="0" applyFill="1" applyAlignment="1" applyProtection="1">
      <alignment horizontal="center"/>
    </xf>
    <xf numFmtId="0" fontId="0" fillId="0" borderId="0" xfId="0" applyProtection="1"/>
    <xf numFmtId="0" fontId="1" fillId="3" borderId="0" xfId="0" applyFont="1" applyFill="1" applyAlignment="1" applyProtection="1">
      <alignment horizontal="centerContinuous"/>
    </xf>
    <xf numFmtId="0" fontId="0" fillId="3" borderId="1" xfId="0" applyFill="1" applyBorder="1" applyAlignment="1" applyProtection="1">
      <alignment horizontal="center"/>
    </xf>
    <xf numFmtId="0" fontId="0" fillId="3" borderId="1" xfId="0" applyFill="1" applyBorder="1" applyAlignment="1" applyProtection="1">
      <alignment horizontal="centerContinuous"/>
    </xf>
    <xf numFmtId="0" fontId="1" fillId="3" borderId="0" xfId="0" applyFont="1" applyFill="1" applyAlignment="1" applyProtection="1">
      <alignment horizontal="center"/>
    </xf>
    <xf numFmtId="0" fontId="0" fillId="3" borderId="3" xfId="0" applyFill="1" applyBorder="1" applyProtection="1"/>
    <xf numFmtId="3" fontId="0" fillId="3" borderId="3" xfId="0" applyNumberFormat="1" applyFill="1" applyBorder="1" applyProtection="1"/>
    <xf numFmtId="0" fontId="1" fillId="3" borderId="11" xfId="0" applyFont="1" applyFill="1" applyBorder="1" applyProtection="1"/>
    <xf numFmtId="0" fontId="1" fillId="3" borderId="1" xfId="0" applyFont="1" applyFill="1" applyBorder="1" applyProtection="1"/>
    <xf numFmtId="0" fontId="0" fillId="3" borderId="7" xfId="0" applyFill="1" applyBorder="1" applyProtection="1"/>
    <xf numFmtId="0" fontId="2" fillId="5" borderId="0" xfId="0" applyFont="1" applyFill="1" applyAlignment="1" applyProtection="1">
      <alignment wrapText="1"/>
    </xf>
    <xf numFmtId="0" fontId="0" fillId="4" borderId="10" xfId="0" applyFill="1" applyBorder="1" applyProtection="1">
      <protection locked="0"/>
    </xf>
    <xf numFmtId="0" fontId="0" fillId="4" borderId="8" xfId="0" applyFill="1" applyBorder="1" applyProtection="1">
      <protection locked="0"/>
    </xf>
    <xf numFmtId="0" fontId="1" fillId="4" borderId="3" xfId="0" applyFont="1" applyFill="1" applyBorder="1" applyAlignment="1" applyProtection="1">
      <alignment horizontal="center"/>
      <protection locked="0"/>
    </xf>
    <xf numFmtId="3" fontId="0" fillId="4" borderId="10" xfId="0" applyNumberFormat="1" applyFill="1" applyBorder="1" applyProtection="1">
      <protection locked="0"/>
    </xf>
    <xf numFmtId="0" fontId="1" fillId="3" borderId="0" xfId="0" applyFont="1" applyFill="1"/>
    <xf numFmtId="0" fontId="0" fillId="3" borderId="0" xfId="0" applyFill="1" applyBorder="1" applyProtection="1">
      <protection locked="0"/>
    </xf>
    <xf numFmtId="3" fontId="0" fillId="6" borderId="3" xfId="0" applyNumberFormat="1" applyFill="1" applyBorder="1"/>
    <xf numFmtId="3" fontId="0" fillId="6" borderId="5" xfId="0" applyNumberFormat="1" applyFill="1" applyBorder="1" applyAlignment="1" applyProtection="1">
      <alignment vertical="center"/>
    </xf>
    <xf numFmtId="3" fontId="0" fillId="6" borderId="3" xfId="0" applyNumberFormat="1" applyFill="1" applyBorder="1" applyAlignment="1" applyProtection="1">
      <alignment vertical="center"/>
    </xf>
    <xf numFmtId="3" fontId="0" fillId="6" borderId="5" xfId="0" applyNumberFormat="1" applyFill="1" applyBorder="1" applyAlignment="1">
      <alignment vertical="center"/>
    </xf>
    <xf numFmtId="3" fontId="0" fillId="6" borderId="3" xfId="0" applyNumberFormat="1" applyFill="1" applyBorder="1" applyAlignment="1">
      <alignment vertical="center"/>
    </xf>
    <xf numFmtId="3" fontId="0" fillId="6" borderId="3" xfId="0" applyNumberFormat="1" applyFill="1" applyBorder="1" applyProtection="1"/>
    <xf numFmtId="3" fontId="0" fillId="4" borderId="8" xfId="0" applyNumberFormat="1" applyFill="1" applyBorder="1" applyProtection="1">
      <protection locked="0"/>
    </xf>
    <xf numFmtId="0" fontId="1" fillId="3" borderId="0" xfId="0" applyFont="1" applyFill="1" applyBorder="1" applyAlignment="1" applyProtection="1">
      <alignment horizontal="center"/>
      <protection locked="0"/>
    </xf>
    <xf numFmtId="0" fontId="2" fillId="0" borderId="0" xfId="0" applyFont="1" applyAlignment="1">
      <alignment horizontal="left" wrapText="1"/>
    </xf>
    <xf numFmtId="0" fontId="0" fillId="3" borderId="1" xfId="0" applyFill="1" applyBorder="1" applyAlignment="1" applyProtection="1">
      <alignment horizontal="center" vertical="top"/>
    </xf>
    <xf numFmtId="0" fontId="0" fillId="3" borderId="7" xfId="0" applyFill="1" applyBorder="1" applyAlignment="1" applyProtection="1">
      <alignment horizontal="center" vertical="top"/>
    </xf>
    <xf numFmtId="0" fontId="1" fillId="3" borderId="6" xfId="0" applyFont="1" applyFill="1" applyBorder="1" applyProtection="1"/>
    <xf numFmtId="0" fontId="0" fillId="3" borderId="0" xfId="0" applyFill="1" applyAlignment="1" applyProtection="1">
      <alignment horizontal="left"/>
    </xf>
    <xf numFmtId="0" fontId="8" fillId="3" borderId="0" xfId="0" applyFont="1" applyFill="1" applyAlignment="1">
      <alignment horizontal="center"/>
    </xf>
    <xf numFmtId="0" fontId="0" fillId="7" borderId="0" xfId="0" applyFill="1"/>
    <xf numFmtId="49" fontId="0" fillId="7" borderId="0" xfId="0" applyNumberFormat="1" applyFill="1" applyAlignment="1">
      <alignment horizontal="center"/>
    </xf>
    <xf numFmtId="0" fontId="0" fillId="7" borderId="0" xfId="0" applyFill="1" applyAlignment="1">
      <alignment horizontal="center"/>
    </xf>
    <xf numFmtId="0" fontId="2" fillId="7" borderId="0" xfId="0" applyFont="1" applyFill="1" applyAlignment="1" applyProtection="1">
      <alignment wrapText="1"/>
    </xf>
    <xf numFmtId="0" fontId="0" fillId="0" borderId="0" xfId="0" applyAlignment="1">
      <alignment wrapText="1"/>
    </xf>
    <xf numFmtId="0" fontId="2" fillId="3" borderId="0" xfId="0" applyFont="1" applyFill="1"/>
    <xf numFmtId="0" fontId="0" fillId="3" borderId="0" xfId="0" applyFill="1" applyAlignment="1" applyProtection="1">
      <alignment horizontal="center" vertical="center"/>
    </xf>
    <xf numFmtId="0" fontId="0" fillId="3" borderId="7" xfId="0" applyFill="1" applyBorder="1" applyAlignment="1" applyProtection="1">
      <alignment horizontal="center" vertical="center"/>
    </xf>
    <xf numFmtId="0" fontId="1" fillId="3" borderId="0" xfId="0" applyFont="1" applyFill="1" applyAlignment="1" applyProtection="1">
      <alignment horizontal="center" vertical="center"/>
    </xf>
    <xf numFmtId="0" fontId="9" fillId="0" borderId="0" xfId="0" applyFont="1"/>
    <xf numFmtId="0" fontId="0" fillId="6" borderId="5" xfId="0" applyFill="1" applyBorder="1" applyAlignment="1" applyProtection="1">
      <alignment vertical="center"/>
    </xf>
    <xf numFmtId="3" fontId="8" fillId="8" borderId="3" xfId="0" applyNumberFormat="1" applyFont="1" applyFill="1" applyBorder="1" applyAlignment="1" applyProtection="1">
      <alignment horizontal="center" vertical="center"/>
    </xf>
    <xf numFmtId="3" fontId="8" fillId="9" borderId="3" xfId="0" applyNumberFormat="1" applyFont="1" applyFill="1" applyBorder="1" applyAlignment="1" applyProtection="1">
      <alignment horizontal="center" vertical="center"/>
    </xf>
    <xf numFmtId="0" fontId="0" fillId="6" borderId="8" xfId="0" applyFill="1" applyBorder="1" applyAlignment="1" applyProtection="1">
      <alignment vertical="center"/>
    </xf>
    <xf numFmtId="0" fontId="2" fillId="4" borderId="10" xfId="0" applyFont="1" applyFill="1" applyBorder="1" applyProtection="1">
      <protection locked="0"/>
    </xf>
    <xf numFmtId="0" fontId="2" fillId="4" borderId="8" xfId="0" applyFont="1" applyFill="1" applyBorder="1" applyProtection="1">
      <protection locked="0"/>
    </xf>
    <xf numFmtId="0" fontId="2" fillId="4" borderId="6" xfId="0" applyFont="1" applyFill="1" applyBorder="1" applyAlignment="1" applyProtection="1">
      <alignment vertical="center"/>
      <protection locked="0"/>
    </xf>
    <xf numFmtId="0" fontId="2" fillId="4" borderId="5" xfId="0" applyFont="1" applyFill="1" applyBorder="1" applyAlignment="1" applyProtection="1">
      <alignment vertical="center"/>
      <protection locked="0"/>
    </xf>
    <xf numFmtId="0" fontId="1" fillId="3" borderId="0" xfId="0" applyFont="1" applyFill="1" applyAlignment="1">
      <alignment wrapText="1"/>
    </xf>
    <xf numFmtId="0" fontId="0" fillId="0" borderId="0" xfId="0" applyAlignment="1">
      <alignment wrapText="1"/>
    </xf>
    <xf numFmtId="0" fontId="0" fillId="3" borderId="13" xfId="0" applyFill="1" applyBorder="1" applyAlignment="1" applyProtection="1">
      <alignment horizontal="right" vertical="top" textRotation="180" wrapText="1"/>
    </xf>
    <xf numFmtId="0" fontId="0" fillId="3" borderId="0" xfId="0" applyFill="1" applyAlignment="1" applyProtection="1">
      <alignment horizontal="center" vertical="top"/>
    </xf>
    <xf numFmtId="0" fontId="0" fillId="0" borderId="0" xfId="0" applyAlignment="1">
      <alignment horizontal="center" vertical="top"/>
    </xf>
    <xf numFmtId="0" fontId="6" fillId="3" borderId="0" xfId="0" applyFont="1" applyFill="1" applyAlignment="1" applyProtection="1">
      <alignment horizontal="center" vertical="top"/>
    </xf>
    <xf numFmtId="0" fontId="0" fillId="3" borderId="0" xfId="0" applyFill="1" applyAlignment="1" applyProtection="1">
      <alignment horizontal="left" vertical="top"/>
    </xf>
    <xf numFmtId="0" fontId="7" fillId="3" borderId="0" xfId="0" applyFont="1" applyFill="1" applyAlignment="1" applyProtection="1">
      <alignment horizontal="center" vertical="top"/>
    </xf>
    <xf numFmtId="3" fontId="0" fillId="6" borderId="5" xfId="0" applyNumberFormat="1" applyFill="1" applyBorder="1" applyAlignment="1" applyProtection="1">
      <alignment vertical="top"/>
    </xf>
    <xf numFmtId="0" fontId="0" fillId="6" borderId="11" xfId="0" applyFill="1" applyBorder="1" applyAlignment="1" applyProtection="1">
      <alignment vertical="top"/>
    </xf>
    <xf numFmtId="0" fontId="0" fillId="3" borderId="9" xfId="0" applyFill="1" applyBorder="1" applyAlignment="1" applyProtection="1">
      <alignment horizontal="center" vertical="top"/>
    </xf>
    <xf numFmtId="0" fontId="2" fillId="3" borderId="4" xfId="0" applyFont="1" applyFill="1" applyBorder="1" applyAlignment="1" applyProtection="1">
      <alignment vertical="top" wrapText="1"/>
    </xf>
    <xf numFmtId="0" fontId="2" fillId="0" borderId="14" xfId="0" applyFont="1" applyBorder="1" applyAlignment="1">
      <alignment wrapText="1"/>
    </xf>
    <xf numFmtId="0" fontId="2" fillId="0" borderId="6" xfId="0" applyFont="1" applyBorder="1" applyAlignment="1">
      <alignment wrapText="1"/>
    </xf>
    <xf numFmtId="0" fontId="2" fillId="0" borderId="12" xfId="0" applyFont="1" applyBorder="1" applyAlignment="1">
      <alignment wrapText="1"/>
    </xf>
    <xf numFmtId="0" fontId="3" fillId="3" borderId="4" xfId="0" applyFont="1" applyFill="1" applyBorder="1" applyAlignment="1" applyProtection="1">
      <alignment horizontal="center"/>
    </xf>
    <xf numFmtId="0" fontId="0" fillId="0" borderId="14" xfId="0" applyBorder="1" applyAlignment="1"/>
    <xf numFmtId="0" fontId="1" fillId="3" borderId="0" xfId="0" applyFont="1" applyFill="1" applyAlignment="1">
      <alignment horizontal="center"/>
    </xf>
    <xf numFmtId="0" fontId="1" fillId="3" borderId="0" xfId="0" applyFont="1" applyFill="1" applyAlignment="1" applyProtection="1">
      <alignment horizontal="center" vertical="center"/>
    </xf>
    <xf numFmtId="0" fontId="7" fillId="3" borderId="0" xfId="0" applyFont="1" applyFill="1" applyAlignment="1">
      <alignment horizontal="center"/>
    </xf>
    <xf numFmtId="0" fontId="0" fillId="3" borderId="0" xfId="0" applyFill="1" applyAlignment="1">
      <alignment horizontal="center"/>
    </xf>
    <xf numFmtId="0" fontId="2" fillId="4" borderId="0" xfId="0" applyFont="1" applyFill="1" applyAlignment="1" applyProtection="1">
      <alignment horizontal="center"/>
      <protection locked="0"/>
    </xf>
    <xf numFmtId="0" fontId="0" fillId="4" borderId="0" xfId="0" applyFill="1" applyAlignment="1" applyProtection="1">
      <alignment horizontal="center"/>
      <protection locked="0"/>
    </xf>
    <xf numFmtId="0" fontId="0" fillId="3" borderId="0" xfId="0" applyFill="1" applyAlignment="1" applyProtection="1">
      <alignment horizontal="center"/>
    </xf>
    <xf numFmtId="3" fontId="0" fillId="3" borderId="1" xfId="0" applyNumberFormat="1" applyFill="1" applyBorder="1" applyAlignment="1" applyProtection="1"/>
    <xf numFmtId="0" fontId="0" fillId="3" borderId="7" xfId="0" applyFill="1" applyBorder="1" applyAlignment="1" applyProtection="1"/>
    <xf numFmtId="0" fontId="0" fillId="0" borderId="0" xfId="0" applyAlignment="1">
      <alignment horizontal="center"/>
    </xf>
  </cellXfs>
  <cellStyles count="1">
    <cellStyle name="Normal" xfId="0" builtinId="0"/>
  </cellStyles>
  <dxfs count="18">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s>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0</xdr:col>
      <xdr:colOff>47625</xdr:colOff>
      <xdr:row>23</xdr:row>
      <xdr:rowOff>114300</xdr:rowOff>
    </xdr:from>
    <xdr:to>
      <xdr:col>6</xdr:col>
      <xdr:colOff>0</xdr:colOff>
      <xdr:row>25</xdr:row>
      <xdr:rowOff>76200</xdr:rowOff>
    </xdr:to>
    <xdr:sp macro="" textlink="">
      <xdr:nvSpPr>
        <xdr:cNvPr id="1030" name="Text Box 6"/>
        <xdr:cNvSpPr txBox="1">
          <a:spLocks noChangeArrowheads="1"/>
        </xdr:cNvSpPr>
      </xdr:nvSpPr>
      <xdr:spPr bwMode="auto">
        <a:xfrm>
          <a:off x="47625" y="5534025"/>
          <a:ext cx="6162675" cy="419100"/>
        </a:xfrm>
        <a:prstGeom prst="rect">
          <a:avLst/>
        </a:prstGeom>
        <a:solidFill>
          <a:srgbClr val="FFFFFF"/>
        </a:solidFill>
        <a:ln w="9525">
          <a:noFill/>
          <a:miter lim="800000"/>
          <a:headEnd/>
          <a:tailEnd/>
        </a:ln>
      </xdr:spPr>
      <xdr:txBody>
        <a:bodyPr vertOverflow="clip" wrap="square" lIns="27432" tIns="27432" rIns="0" bIns="0" anchor="t" upright="1"/>
        <a:lstStyle/>
        <a:p>
          <a:pPr algn="l" rtl="0">
            <a:defRPr sz="1000"/>
          </a:pPr>
          <a:r>
            <a:rPr lang="en-US" sz="1200" b="0" i="1" strike="noStrike">
              <a:solidFill>
                <a:srgbClr val="000000"/>
              </a:solidFill>
              <a:latin typeface="Times New Roman"/>
              <a:cs typeface="Times New Roman"/>
            </a:rPr>
            <a:t>FILING REQUIREMENT - A complete copy of this budget (including the publication) must be filed with the City/USD Clerk and two copies with the County Clerk (K.S.A. 12-1927).</a:t>
          </a:r>
          <a:endParaRPr lang="en-US" sz="1200" b="0" i="0" strike="noStrike">
            <a:solidFill>
              <a:srgbClr val="000000"/>
            </a:solidFill>
            <a:latin typeface="Times New Roman"/>
            <a:cs typeface="Times New Roman"/>
          </a:endParaRPr>
        </a:p>
        <a:p>
          <a:pPr algn="l" rtl="0">
            <a:defRPr sz="1000"/>
          </a:pPr>
          <a:endParaRPr lang="en-US" sz="1200" b="0" i="0" strike="noStrike">
            <a:solidFill>
              <a:srgbClr val="000000"/>
            </a:solidFill>
            <a:latin typeface="Times New Roman"/>
            <a:cs typeface="Times New Roman"/>
          </a:endParaRPr>
        </a:p>
        <a:p>
          <a:pPr algn="l" rtl="0">
            <a:defRPr sz="1000"/>
          </a:pPr>
          <a:endParaRPr lang="en-US" sz="1200" b="0" i="0" strike="noStrike">
            <a:solidFill>
              <a:srgbClr val="000000"/>
            </a:solidFill>
            <a:latin typeface="Times New Roman"/>
            <a:cs typeface="Times New Roman"/>
          </a:endParaRPr>
        </a:p>
        <a:p>
          <a:pPr algn="l" rtl="0">
            <a:defRPr sz="1000"/>
          </a:pPr>
          <a:r>
            <a:rPr lang="en-US" sz="1200" b="0" i="0" strike="noStrike">
              <a:solidFill>
                <a:srgbClr val="000000"/>
              </a:solidFill>
              <a:latin typeface="Times New Roman"/>
              <a:cs typeface="Times New Roman"/>
            </a:rPr>
            <a:t>e City/USD Clerk and two copies with the County Clerk (K.S.A. 12-1927).</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7</xdr:col>
      <xdr:colOff>516891</xdr:colOff>
      <xdr:row>36</xdr:row>
      <xdr:rowOff>114300</xdr:rowOff>
    </xdr:to>
    <xdr:pic>
      <xdr:nvPicPr>
        <xdr:cNvPr id="2049" name="Picture 1"/>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5317491" cy="7315200"/>
        </a:xfrm>
        <a:prstGeom prst="rect">
          <a:avLst/>
        </a:prstGeom>
        <a:noFill/>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3" Type="http://schemas.openxmlformats.org/officeDocument/2006/relationships/oleObject" Target="../embeddings/oleObject1.bin"/><Relationship Id="rId2" Type="http://schemas.openxmlformats.org/officeDocument/2006/relationships/vmlDrawing" Target="../drawings/vmlDrawing1.v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sheetPr>
    <pageSetUpPr fitToPage="1"/>
  </sheetPr>
  <dimension ref="A1:B47"/>
  <sheetViews>
    <sheetView zoomScale="85" workbookViewId="0">
      <selection activeCell="B7" sqref="B7"/>
    </sheetView>
  </sheetViews>
  <sheetFormatPr defaultRowHeight="15.75"/>
  <cols>
    <col min="1" max="1" width="85.25" style="9" customWidth="1"/>
    <col min="2" max="16384" width="9" style="9"/>
  </cols>
  <sheetData>
    <row r="1" spans="1:2">
      <c r="A1" s="7" t="s">
        <v>47</v>
      </c>
      <c r="B1" s="8"/>
    </row>
    <row r="2" spans="1:2">
      <c r="A2" s="7"/>
      <c r="B2" s="8"/>
    </row>
    <row r="3" spans="1:2" ht="31.5">
      <c r="A3" s="10" t="s">
        <v>85</v>
      </c>
      <c r="B3" s="10"/>
    </row>
    <row r="4" spans="1:2">
      <c r="A4" s="11"/>
    </row>
    <row r="5" spans="1:2">
      <c r="A5" s="12" t="s">
        <v>95</v>
      </c>
      <c r="B5" s="8"/>
    </row>
    <row r="6" spans="1:2">
      <c r="A6" s="12"/>
      <c r="B6" s="8"/>
    </row>
    <row r="7" spans="1:2" ht="34.5" customHeight="1">
      <c r="A7" s="135" t="s">
        <v>96</v>
      </c>
      <c r="B7" s="8"/>
    </row>
    <row r="8" spans="1:2">
      <c r="A8" s="13"/>
    </row>
    <row r="9" spans="1:2" s="15" customFormat="1" ht="54.75" customHeight="1">
      <c r="A9" s="14" t="s">
        <v>148</v>
      </c>
    </row>
    <row r="13" spans="1:2">
      <c r="A13" s="12" t="s">
        <v>45</v>
      </c>
    </row>
    <row r="14" spans="1:2">
      <c r="A14" s="13"/>
    </row>
    <row r="15" spans="1:2">
      <c r="A15" s="13"/>
    </row>
    <row r="16" spans="1:2">
      <c r="A16" s="59" t="s">
        <v>68</v>
      </c>
    </row>
    <row r="17" spans="1:1" ht="31.5">
      <c r="A17" s="58" t="s">
        <v>69</v>
      </c>
    </row>
    <row r="18" spans="1:1">
      <c r="A18" s="120" t="s">
        <v>83</v>
      </c>
    </row>
    <row r="19" spans="1:1">
      <c r="A19" s="144" t="s">
        <v>129</v>
      </c>
    </row>
    <row r="20" spans="1:1">
      <c r="A20" s="14" t="s">
        <v>46</v>
      </c>
    </row>
    <row r="21" spans="1:1">
      <c r="A21" s="13"/>
    </row>
    <row r="22" spans="1:1">
      <c r="A22" s="16" t="s">
        <v>52</v>
      </c>
    </row>
    <row r="23" spans="1:1" ht="24" customHeight="1">
      <c r="A23" s="9" t="s">
        <v>104</v>
      </c>
    </row>
    <row r="24" spans="1:1" ht="56.25" customHeight="1">
      <c r="A24" s="15" t="s">
        <v>142</v>
      </c>
    </row>
    <row r="25" spans="1:1" ht="42" customHeight="1">
      <c r="A25" s="15" t="s">
        <v>137</v>
      </c>
    </row>
    <row r="26" spans="1:1" ht="18.75" customHeight="1"/>
    <row r="27" spans="1:1" ht="61.5" customHeight="1">
      <c r="A27" s="15" t="s">
        <v>93</v>
      </c>
    </row>
    <row r="28" spans="1:1" ht="44.25" customHeight="1">
      <c r="A28" s="15" t="s">
        <v>122</v>
      </c>
    </row>
    <row r="29" spans="1:1" ht="15" customHeight="1"/>
    <row r="30" spans="1:1" ht="69" customHeight="1">
      <c r="A30" s="15" t="s">
        <v>133</v>
      </c>
    </row>
    <row r="31" spans="1:1" ht="117" customHeight="1">
      <c r="A31" s="15" t="s">
        <v>145</v>
      </c>
    </row>
    <row r="32" spans="1:1" ht="108.75" customHeight="1">
      <c r="A32" s="15" t="s">
        <v>135</v>
      </c>
    </row>
    <row r="33" spans="1:1" ht="75.75" customHeight="1">
      <c r="A33" s="15" t="s">
        <v>134</v>
      </c>
    </row>
    <row r="35" spans="1:1" ht="49.5" customHeight="1">
      <c r="A35" s="15" t="s">
        <v>136</v>
      </c>
    </row>
    <row r="36" spans="1:1" ht="89.25" customHeight="1">
      <c r="A36" s="15" t="s">
        <v>103</v>
      </c>
    </row>
    <row r="37" spans="1:1" ht="36" customHeight="1">
      <c r="A37" s="15" t="s">
        <v>99</v>
      </c>
    </row>
    <row r="38" spans="1:1" ht="20.25" customHeight="1">
      <c r="A38" s="15" t="s">
        <v>100</v>
      </c>
    </row>
    <row r="39" spans="1:1" ht="21" customHeight="1">
      <c r="A39" s="15" t="s">
        <v>101</v>
      </c>
    </row>
    <row r="40" spans="1:1" ht="87.75" customHeight="1">
      <c r="A40" s="15" t="s">
        <v>120</v>
      </c>
    </row>
    <row r="42" spans="1:1" s="15" customFormat="1" ht="68.25" customHeight="1">
      <c r="A42" s="15" t="s">
        <v>102</v>
      </c>
    </row>
    <row r="44" spans="1:1" s="15" customFormat="1" ht="31.5">
      <c r="A44" s="15" t="s">
        <v>113</v>
      </c>
    </row>
    <row r="45" spans="1:1">
      <c r="A45" s="9" t="s">
        <v>114</v>
      </c>
    </row>
    <row r="46" spans="1:1">
      <c r="A46" s="15" t="s">
        <v>121</v>
      </c>
    </row>
    <row r="47" spans="1:1" ht="38.25" customHeight="1">
      <c r="A47" s="15" t="s">
        <v>126</v>
      </c>
    </row>
  </sheetData>
  <sheetProtection sheet="1" objects="1" scenarios="1"/>
  <phoneticPr fontId="0" type="noConversion"/>
  <pageMargins left="0.75" right="0.75" top="0.5" bottom="0.5" header="0.5" footer="0.5"/>
  <pageSetup orientation="portrait" blackAndWhite="1" r:id="rId1"/>
  <headerFooter alignWithMargins="0">
    <oddFooter>&amp;Lrevised 10/28/08</oddFooter>
  </headerFooter>
</worksheet>
</file>

<file path=xl/worksheets/sheet2.xml><?xml version="1.0" encoding="utf-8"?>
<worksheet xmlns="http://schemas.openxmlformats.org/spreadsheetml/2006/main" xmlns:r="http://schemas.openxmlformats.org/officeDocument/2006/relationships">
  <sheetPr>
    <pageSetUpPr fitToPage="1"/>
  </sheetPr>
  <dimension ref="A1:S28"/>
  <sheetViews>
    <sheetView topLeftCell="A6" workbookViewId="0">
      <selection activeCell="A26" sqref="A26"/>
    </sheetView>
  </sheetViews>
  <sheetFormatPr defaultRowHeight="15.75"/>
  <cols>
    <col min="5" max="5" width="10" customWidth="1"/>
    <col min="6" max="6" width="22.25" customWidth="1"/>
  </cols>
  <sheetData>
    <row r="1" spans="1:7">
      <c r="A1" s="125" t="s">
        <v>72</v>
      </c>
      <c r="B1" s="21"/>
      <c r="C1" s="21"/>
      <c r="D1" s="21"/>
      <c r="E1" s="21"/>
      <c r="F1" s="155" t="s">
        <v>153</v>
      </c>
      <c r="G1" s="21"/>
    </row>
    <row r="2" spans="1:7">
      <c r="A2" s="21" t="s">
        <v>77</v>
      </c>
      <c r="B2" s="21"/>
      <c r="C2" s="21"/>
      <c r="D2" s="21"/>
      <c r="E2" s="21"/>
      <c r="F2" s="156" t="s">
        <v>154</v>
      </c>
      <c r="G2" s="21"/>
    </row>
    <row r="3" spans="1:7">
      <c r="A3" s="21" t="s">
        <v>76</v>
      </c>
      <c r="B3" s="21"/>
      <c r="C3" s="21"/>
      <c r="D3" s="21"/>
      <c r="E3" s="21"/>
      <c r="F3" s="156" t="s">
        <v>155</v>
      </c>
      <c r="G3" s="21"/>
    </row>
    <row r="4" spans="1:7">
      <c r="A4" s="125" t="s">
        <v>73</v>
      </c>
      <c r="B4" s="21"/>
      <c r="C4" s="21"/>
      <c r="D4" s="21"/>
      <c r="E4" s="21"/>
      <c r="F4" s="155" t="s">
        <v>156</v>
      </c>
      <c r="G4" s="21"/>
    </row>
    <row r="5" spans="1:7">
      <c r="A5" s="21" t="s">
        <v>74</v>
      </c>
      <c r="B5" s="21"/>
      <c r="C5" s="21"/>
      <c r="D5" s="21"/>
      <c r="E5" s="21"/>
      <c r="F5" s="156" t="s">
        <v>157</v>
      </c>
      <c r="G5" s="21"/>
    </row>
    <row r="6" spans="1:7">
      <c r="A6" s="21"/>
      <c r="B6" s="21"/>
      <c r="C6" s="21"/>
      <c r="D6" s="21"/>
      <c r="E6" s="21"/>
      <c r="F6" s="62"/>
      <c r="G6" s="21"/>
    </row>
    <row r="7" spans="1:7">
      <c r="A7" s="125" t="s">
        <v>92</v>
      </c>
      <c r="B7" s="21"/>
      <c r="C7" s="21"/>
      <c r="D7" s="21"/>
      <c r="E7" s="21"/>
      <c r="F7" s="155" t="s">
        <v>160</v>
      </c>
      <c r="G7" s="21"/>
    </row>
    <row r="8" spans="1:7" ht="33" customHeight="1">
      <c r="A8" s="159" t="s">
        <v>124</v>
      </c>
      <c r="B8" s="160"/>
      <c r="C8" s="160"/>
      <c r="D8" s="160"/>
      <c r="E8" s="160"/>
      <c r="F8" s="160"/>
      <c r="G8" s="160"/>
    </row>
    <row r="9" spans="1:7">
      <c r="A9" s="21"/>
      <c r="B9" s="21"/>
      <c r="C9" s="21"/>
      <c r="D9" s="21"/>
      <c r="E9" s="21"/>
      <c r="F9" s="62"/>
      <c r="G9" s="21"/>
    </row>
    <row r="10" spans="1:7">
      <c r="A10" s="125" t="s">
        <v>91</v>
      </c>
      <c r="B10" s="21"/>
      <c r="C10" s="21"/>
      <c r="D10" s="21"/>
      <c r="E10" s="21"/>
      <c r="F10" s="155" t="s">
        <v>161</v>
      </c>
      <c r="G10" s="21"/>
    </row>
    <row r="11" spans="1:7">
      <c r="A11" s="21" t="s">
        <v>77</v>
      </c>
      <c r="B11" s="21"/>
      <c r="C11" s="21"/>
      <c r="D11" s="21"/>
      <c r="E11" s="21"/>
      <c r="F11" s="156" t="s">
        <v>154</v>
      </c>
      <c r="G11" s="21"/>
    </row>
    <row r="12" spans="1:7">
      <c r="A12" s="21" t="s">
        <v>76</v>
      </c>
      <c r="B12" s="21"/>
      <c r="C12" s="21"/>
      <c r="D12" s="21"/>
      <c r="E12" s="21"/>
      <c r="F12" s="156" t="s">
        <v>162</v>
      </c>
      <c r="G12" s="21"/>
    </row>
    <row r="13" spans="1:7">
      <c r="A13" s="21"/>
      <c r="B13" s="21"/>
      <c r="C13" s="21"/>
      <c r="D13" s="21"/>
      <c r="E13" s="21"/>
      <c r="F13" s="62"/>
      <c r="G13" s="21"/>
    </row>
    <row r="14" spans="1:7">
      <c r="A14" s="125" t="s">
        <v>125</v>
      </c>
      <c r="B14" s="21"/>
      <c r="C14" s="21"/>
      <c r="D14" s="21"/>
      <c r="E14" s="21"/>
      <c r="F14" s="126"/>
      <c r="G14" s="21"/>
    </row>
    <row r="15" spans="1:7">
      <c r="A15" s="21" t="s">
        <v>115</v>
      </c>
      <c r="B15" s="21"/>
      <c r="C15" s="21"/>
      <c r="D15" s="21"/>
      <c r="E15" s="21"/>
      <c r="F15" s="155" t="s">
        <v>158</v>
      </c>
      <c r="G15" s="21"/>
    </row>
    <row r="16" spans="1:7">
      <c r="A16" s="21" t="s">
        <v>116</v>
      </c>
      <c r="B16" s="21"/>
      <c r="C16" s="21"/>
      <c r="D16" s="21"/>
      <c r="E16" s="21"/>
      <c r="F16" s="122"/>
      <c r="G16" s="21"/>
    </row>
    <row r="17" spans="1:19">
      <c r="A17" s="21" t="s">
        <v>117</v>
      </c>
      <c r="B17" s="21"/>
      <c r="C17" s="21"/>
      <c r="D17" s="21"/>
      <c r="E17" s="21"/>
      <c r="F17" s="122"/>
      <c r="G17" s="21"/>
    </row>
    <row r="18" spans="1:19" s="60" customFormat="1">
      <c r="A18" s="21"/>
      <c r="B18" s="21"/>
      <c r="C18" s="21"/>
      <c r="D18" s="21"/>
      <c r="E18" s="21"/>
      <c r="F18" s="62"/>
      <c r="G18" s="21"/>
      <c r="H18" s="61"/>
      <c r="I18" s="61"/>
      <c r="J18" s="61"/>
      <c r="K18" s="61"/>
      <c r="L18" s="61"/>
      <c r="M18" s="61"/>
      <c r="N18" s="61"/>
      <c r="O18" s="61"/>
      <c r="P18" s="61"/>
      <c r="Q18" s="61"/>
      <c r="R18" s="61"/>
      <c r="S18" s="61"/>
    </row>
    <row r="19" spans="1:19">
      <c r="A19" s="125" t="s">
        <v>130</v>
      </c>
      <c r="B19" s="21"/>
      <c r="C19" s="21"/>
      <c r="D19" s="21"/>
      <c r="E19" s="21"/>
      <c r="F19" s="134"/>
      <c r="G19" s="21"/>
    </row>
    <row r="20" spans="1:19">
      <c r="A20" s="146" t="s">
        <v>131</v>
      </c>
      <c r="B20" s="21"/>
      <c r="C20" s="21"/>
      <c r="D20" s="21"/>
      <c r="E20" s="21"/>
      <c r="F20" s="123" t="s">
        <v>159</v>
      </c>
      <c r="G20" s="21"/>
      <c r="H20" s="150" t="str">
        <f>MID(F20,1,4)</f>
        <v>2009</v>
      </c>
      <c r="I20" s="150" t="str">
        <f>IF(F20="",0,MID(F20,6,4))</f>
        <v>2010</v>
      </c>
    </row>
    <row r="21" spans="1:19">
      <c r="A21" s="146" t="s">
        <v>132</v>
      </c>
      <c r="B21" s="21"/>
      <c r="C21" s="21"/>
      <c r="D21" s="21"/>
      <c r="E21" s="21"/>
      <c r="F21" s="123"/>
      <c r="G21" s="21"/>
      <c r="H21" s="150">
        <f>H20-1</f>
        <v>2008</v>
      </c>
      <c r="I21" s="150">
        <f>(I20-1)*1</f>
        <v>2009</v>
      </c>
    </row>
    <row r="22" spans="1:19">
      <c r="A22" s="125"/>
      <c r="B22" s="21"/>
      <c r="C22" s="21"/>
      <c r="D22" s="21"/>
      <c r="E22" s="21"/>
      <c r="F22" s="134"/>
      <c r="G22" s="21"/>
      <c r="H22" s="150">
        <f>H21-1</f>
        <v>2007</v>
      </c>
      <c r="I22" s="150">
        <f>I21-1</f>
        <v>2008</v>
      </c>
    </row>
    <row r="23" spans="1:19">
      <c r="A23" s="60" t="s">
        <v>81</v>
      </c>
      <c r="B23" s="60"/>
      <c r="C23" s="60"/>
      <c r="D23" s="21"/>
      <c r="E23" s="21"/>
      <c r="F23" s="62"/>
      <c r="G23" s="21"/>
    </row>
    <row r="24" spans="1:19">
      <c r="A24" s="21" t="s">
        <v>118</v>
      </c>
      <c r="B24" s="21"/>
      <c r="C24" s="21"/>
      <c r="D24" s="21"/>
      <c r="E24" s="21"/>
      <c r="F24" s="121"/>
      <c r="G24" s="21"/>
    </row>
    <row r="25" spans="1:19">
      <c r="A25" s="21" t="s">
        <v>119</v>
      </c>
      <c r="B25" s="21"/>
      <c r="C25" s="21"/>
      <c r="D25" s="21"/>
      <c r="E25" s="21"/>
      <c r="F25" s="122"/>
      <c r="G25" s="21"/>
    </row>
    <row r="26" spans="1:19">
      <c r="A26" s="60" t="s">
        <v>94</v>
      </c>
      <c r="B26" s="60"/>
      <c r="C26" s="60"/>
      <c r="D26" s="60"/>
      <c r="E26" s="60"/>
      <c r="F26" s="62"/>
      <c r="G26" s="21"/>
    </row>
    <row r="27" spans="1:19">
      <c r="A27" s="21" t="s">
        <v>82</v>
      </c>
      <c r="B27" s="21"/>
      <c r="C27" s="21">
        <f>(I20-3)</f>
        <v>2007</v>
      </c>
      <c r="D27" s="21">
        <f>(F21-2)</f>
        <v>-2</v>
      </c>
      <c r="E27" s="21"/>
      <c r="F27" s="124"/>
      <c r="G27" s="21"/>
    </row>
    <row r="28" spans="1:19">
      <c r="A28" s="21" t="s">
        <v>82</v>
      </c>
      <c r="B28" s="21"/>
      <c r="C28" s="21">
        <f>SUM(I20-2)</f>
        <v>2008</v>
      </c>
      <c r="D28" s="21">
        <f>(F21-1)</f>
        <v>-1</v>
      </c>
      <c r="E28" s="21"/>
      <c r="F28" s="133"/>
      <c r="G28" s="21"/>
    </row>
  </sheetData>
  <mergeCells count="1">
    <mergeCell ref="A8:G8"/>
  </mergeCells>
  <phoneticPr fontId="0" type="noConversion"/>
  <pageMargins left="0.75" right="0.75" top="1" bottom="1" header="0.5" footer="0.5"/>
  <pageSetup scale="88" orientation="portrait" blackAndWhite="1" r:id="rId1"/>
  <headerFooter alignWithMargins="0">
    <oddFooter>&amp;Lrevised 10/28/08</oddFooter>
  </headerFooter>
</worksheet>
</file>

<file path=xl/worksheets/sheet3.xml><?xml version="1.0" encoding="utf-8"?>
<worksheet xmlns="http://schemas.openxmlformats.org/spreadsheetml/2006/main" xmlns:r="http://schemas.openxmlformats.org/officeDocument/2006/relationships">
  <sheetPr>
    <pageSetUpPr fitToPage="1"/>
  </sheetPr>
  <dimension ref="A1:S35"/>
  <sheetViews>
    <sheetView topLeftCell="A16" workbookViewId="0">
      <selection activeCell="D16" sqref="D16:E16"/>
    </sheetView>
  </sheetViews>
  <sheetFormatPr defaultRowHeight="18" customHeight="1"/>
  <cols>
    <col min="1" max="1" width="18.625" style="6" customWidth="1"/>
    <col min="2" max="2" width="15.625" style="6" customWidth="1"/>
    <col min="3" max="3" width="6.75" style="6" customWidth="1"/>
    <col min="4" max="4" width="4.375" style="6" customWidth="1"/>
    <col min="5" max="5" width="16.625" style="6" customWidth="1"/>
    <col min="6" max="6" width="19.5" style="6" customWidth="1"/>
    <col min="7" max="16384" width="9" style="6"/>
  </cols>
  <sheetData>
    <row r="1" spans="1:19" ht="30.75" customHeight="1">
      <c r="A1" s="65"/>
      <c r="B1" s="164" t="s">
        <v>40</v>
      </c>
      <c r="C1" s="164"/>
      <c r="D1" s="164"/>
      <c r="E1" s="164"/>
      <c r="F1" s="147" t="str">
        <f>IF(AND(Input!F20&gt;0,Input!F21=0),Input!F20,Input!F21)</f>
        <v>2009/2010</v>
      </c>
      <c r="S1" s="5"/>
    </row>
    <row r="2" spans="1:19" ht="18" customHeight="1">
      <c r="A2" s="162" t="str">
        <f>CONCATENATE("To the Clerk of ",Input!F7,", State of Kansas")</f>
        <v>To the Clerk of Jefferson County, State of Kansas</v>
      </c>
      <c r="B2" s="162"/>
      <c r="C2" s="162"/>
      <c r="D2" s="163"/>
      <c r="E2" s="163"/>
      <c r="F2" s="163"/>
    </row>
    <row r="3" spans="1:19" ht="18" customHeight="1">
      <c r="A3" s="66" t="s">
        <v>29</v>
      </c>
      <c r="B3" s="66"/>
      <c r="C3" s="66"/>
      <c r="D3" s="66"/>
      <c r="E3" s="66"/>
      <c r="F3" s="66"/>
    </row>
    <row r="4" spans="1:19" ht="18" customHeight="1">
      <c r="A4" s="166" t="str">
        <f>Input!F1</f>
        <v>McLouth Recreation Commission</v>
      </c>
      <c r="B4" s="166"/>
      <c r="C4" s="166"/>
      <c r="D4" s="166"/>
      <c r="E4" s="166"/>
      <c r="F4" s="166"/>
    </row>
    <row r="5" spans="1:19" s="17" customFormat="1" ht="18" customHeight="1">
      <c r="A5" s="162" t="s">
        <v>70</v>
      </c>
      <c r="B5" s="162"/>
      <c r="C5" s="162"/>
      <c r="D5" s="162"/>
      <c r="E5" s="162"/>
      <c r="F5" s="162"/>
    </row>
    <row r="6" spans="1:19" s="17" customFormat="1" ht="18" customHeight="1">
      <c r="A6" s="162" t="s">
        <v>60</v>
      </c>
      <c r="B6" s="162"/>
      <c r="C6" s="162"/>
      <c r="D6" s="162"/>
      <c r="E6" s="162"/>
      <c r="F6" s="162"/>
    </row>
    <row r="7" spans="1:19" s="17" customFormat="1" ht="18" customHeight="1">
      <c r="A7" s="162" t="s">
        <v>61</v>
      </c>
      <c r="B7" s="162"/>
      <c r="C7" s="162"/>
      <c r="D7" s="162"/>
      <c r="E7" s="162"/>
      <c r="F7" s="162"/>
    </row>
    <row r="8" spans="1:19" s="17" customFormat="1" ht="18" customHeight="1">
      <c r="A8" s="68"/>
      <c r="B8" s="68"/>
      <c r="C8" s="68"/>
      <c r="D8" s="68"/>
      <c r="E8" s="68"/>
      <c r="F8" s="68"/>
    </row>
    <row r="9" spans="1:19" ht="18" customHeight="1">
      <c r="A9" s="71"/>
      <c r="B9" s="91"/>
      <c r="C9" s="136" t="s">
        <v>0</v>
      </c>
      <c r="D9" s="174" t="str">
        <f>IF(AND(Input!F20&gt;0,Input!F21=0),Input!F20,Input!F21)</f>
        <v>2009/2010</v>
      </c>
      <c r="E9" s="175">
        <f>IF(AND(Input!E28&gt;0,Input!E29=0),Input!E28,Input!E29)</f>
        <v>0</v>
      </c>
      <c r="F9" s="161"/>
    </row>
    <row r="10" spans="1:19" ht="18" customHeight="1">
      <c r="A10" s="138" t="s">
        <v>107</v>
      </c>
      <c r="B10" s="96"/>
      <c r="C10" s="137" t="s">
        <v>1</v>
      </c>
      <c r="D10" s="70" t="s">
        <v>32</v>
      </c>
      <c r="E10" s="70"/>
      <c r="F10" s="161"/>
    </row>
    <row r="11" spans="1:19" ht="18" customHeight="1">
      <c r="A11" s="170" t="s">
        <v>66</v>
      </c>
      <c r="B11" s="171"/>
      <c r="C11" s="72"/>
      <c r="D11" s="73" t="s">
        <v>31</v>
      </c>
      <c r="E11" s="73"/>
      <c r="F11" s="161"/>
    </row>
    <row r="12" spans="1:19" ht="18" customHeight="1">
      <c r="A12" s="172"/>
      <c r="B12" s="173"/>
      <c r="C12" s="75">
        <v>2</v>
      </c>
      <c r="D12" s="76" t="s">
        <v>30</v>
      </c>
      <c r="E12" s="76"/>
      <c r="F12" s="161"/>
    </row>
    <row r="13" spans="1:19" ht="18" customHeight="1">
      <c r="A13" s="77" t="s">
        <v>3</v>
      </c>
      <c r="B13" s="78"/>
      <c r="C13" s="79">
        <v>3</v>
      </c>
      <c r="D13" s="80"/>
      <c r="E13" s="81">
        <f>general!D49</f>
        <v>235274</v>
      </c>
      <c r="F13" s="161"/>
    </row>
    <row r="14" spans="1:19" ht="18" customHeight="1">
      <c r="A14" s="77" t="str">
        <f>IF((Input!F24)&lt;&gt;0,Input!F24,"  ")</f>
        <v xml:space="preserve">  </v>
      </c>
      <c r="B14" s="78"/>
      <c r="C14" s="79" t="str">
        <f>IF((fund2!B48)&lt;&gt;0,fund2!B48,"  ")</f>
        <v xml:space="preserve">  </v>
      </c>
      <c r="D14" s="82"/>
      <c r="E14" s="83" t="str">
        <f>IF((fund2!E44)&lt;&gt;0,fund2!E44,"  ")</f>
        <v xml:space="preserve">  </v>
      </c>
      <c r="F14" s="161"/>
    </row>
    <row r="15" spans="1:19" ht="18" customHeight="1">
      <c r="A15" s="77" t="str">
        <f>IF((Input!F25)&lt;&gt;0,Input!F25,"  ")</f>
        <v xml:space="preserve">  </v>
      </c>
      <c r="B15" s="78"/>
      <c r="C15" s="79" t="str">
        <f>IF((fund3!B48)&lt;&gt;0,fund3!B48,"  ")</f>
        <v xml:space="preserve">  </v>
      </c>
      <c r="D15" s="84"/>
      <c r="E15" s="83" t="str">
        <f>IF((fund3!E44)&lt;&gt;0,fund3!E44,"  ")</f>
        <v xml:space="preserve">  </v>
      </c>
      <c r="F15" s="161"/>
    </row>
    <row r="16" spans="1:19" ht="18" customHeight="1">
      <c r="A16" s="77" t="s">
        <v>28</v>
      </c>
      <c r="B16" s="78"/>
      <c r="C16" s="85"/>
      <c r="D16" s="167">
        <f>SUM(E13:E15)</f>
        <v>235274</v>
      </c>
      <c r="E16" s="168"/>
      <c r="F16" s="161"/>
    </row>
    <row r="17" spans="1:6" ht="18" customHeight="1">
      <c r="A17" s="77" t="s">
        <v>90</v>
      </c>
      <c r="B17" s="78"/>
      <c r="C17" s="86">
        <f>summary!C28</f>
        <v>1</v>
      </c>
      <c r="D17" s="87"/>
      <c r="E17" s="88"/>
      <c r="F17" s="69"/>
    </row>
    <row r="18" spans="1:6" ht="18" customHeight="1">
      <c r="A18" s="69"/>
      <c r="B18" s="69"/>
      <c r="C18" s="69"/>
      <c r="D18" s="69"/>
      <c r="E18" s="89"/>
      <c r="F18" s="89"/>
    </row>
    <row r="19" spans="1:6" ht="18" customHeight="1">
      <c r="A19" s="90" t="s">
        <v>62</v>
      </c>
      <c r="B19" s="91"/>
      <c r="C19" s="69"/>
      <c r="D19" s="69"/>
      <c r="E19" s="92"/>
      <c r="F19" s="89"/>
    </row>
    <row r="20" spans="1:6" ht="18" customHeight="1">
      <c r="A20" s="87" t="s">
        <v>63</v>
      </c>
      <c r="B20" s="93"/>
      <c r="C20" s="69"/>
      <c r="D20" s="69"/>
      <c r="E20" s="94"/>
      <c r="F20" s="94"/>
    </row>
    <row r="21" spans="1:6" ht="18" customHeight="1">
      <c r="A21" s="87" t="s">
        <v>64</v>
      </c>
      <c r="B21" s="93"/>
      <c r="C21" s="69"/>
      <c r="D21" s="69"/>
      <c r="E21" s="94"/>
      <c r="F21" s="94"/>
    </row>
    <row r="22" spans="1:6" ht="18" customHeight="1">
      <c r="A22" s="95" t="s">
        <v>65</v>
      </c>
      <c r="B22" s="96"/>
      <c r="C22" s="69"/>
      <c r="D22" s="69"/>
      <c r="E22" s="94"/>
      <c r="F22" s="94"/>
    </row>
    <row r="23" spans="1:6" ht="18" customHeight="1">
      <c r="A23" s="69"/>
      <c r="B23" s="69"/>
      <c r="C23" s="69"/>
      <c r="D23" s="69"/>
      <c r="E23" s="169" t="s">
        <v>59</v>
      </c>
      <c r="F23" s="169"/>
    </row>
    <row r="24" spans="1:6" ht="18" customHeight="1">
      <c r="A24" s="97"/>
      <c r="B24" s="69"/>
      <c r="C24" s="69"/>
      <c r="D24" s="69"/>
      <c r="E24" s="69"/>
      <c r="F24" s="69"/>
    </row>
    <row r="25" spans="1:6" ht="18" customHeight="1">
      <c r="A25" s="69"/>
      <c r="B25" s="69"/>
      <c r="C25" s="69"/>
      <c r="D25" s="69"/>
      <c r="E25" s="69"/>
      <c r="F25" s="69"/>
    </row>
    <row r="26" spans="1:6" ht="26.25" customHeight="1">
      <c r="A26" s="69"/>
      <c r="B26" s="69"/>
      <c r="C26" s="69"/>
      <c r="D26" s="69"/>
      <c r="E26" s="69"/>
      <c r="F26" s="69"/>
    </row>
    <row r="27" spans="1:6" ht="18" customHeight="1">
      <c r="A27" s="98" t="s">
        <v>34</v>
      </c>
      <c r="B27" s="69"/>
      <c r="C27" s="69"/>
      <c r="D27" s="69"/>
      <c r="E27" s="99" t="s">
        <v>33</v>
      </c>
      <c r="F27" s="66"/>
    </row>
    <row r="28" spans="1:6" ht="18" customHeight="1">
      <c r="A28" s="69"/>
      <c r="B28" s="69"/>
      <c r="C28" s="69"/>
      <c r="D28" s="69"/>
      <c r="E28" s="69"/>
      <c r="F28" s="69"/>
    </row>
    <row r="29" spans="1:6" ht="18" customHeight="1">
      <c r="A29" s="89" t="str">
        <f>Input!F1</f>
        <v>McLouth Recreation Commission</v>
      </c>
      <c r="B29" s="89"/>
      <c r="C29" s="89"/>
      <c r="D29" s="88"/>
      <c r="E29" s="89" t="str">
        <f>Input!F10</f>
        <v>McLouth USD #342</v>
      </c>
      <c r="F29" s="89"/>
    </row>
    <row r="30" spans="1:6" ht="18" customHeight="1">
      <c r="A30" s="89" t="str">
        <f>Input!F2</f>
        <v>217 Summit Street</v>
      </c>
      <c r="B30" s="89"/>
      <c r="C30" s="89"/>
      <c r="D30" s="69"/>
      <c r="E30" s="89" t="str">
        <f>Input!F11</f>
        <v>217 Summit Street</v>
      </c>
      <c r="F30" s="89"/>
    </row>
    <row r="31" spans="1:6" ht="18" customHeight="1">
      <c r="A31" s="94" t="str">
        <f>Input!F3</f>
        <v>McLouth, KS  66054-0040</v>
      </c>
      <c r="B31" s="94"/>
      <c r="C31" s="94"/>
      <c r="D31" s="69"/>
      <c r="E31" s="94" t="str">
        <f>Input!F12</f>
        <v>McLouth KS 66054-0040</v>
      </c>
      <c r="F31" s="94"/>
    </row>
    <row r="32" spans="1:6" ht="18" customHeight="1">
      <c r="A32" s="69"/>
      <c r="B32" s="69"/>
      <c r="C32" s="69"/>
      <c r="D32" s="69"/>
      <c r="E32" s="69"/>
      <c r="F32" s="69"/>
    </row>
    <row r="33" spans="1:6" ht="18" customHeight="1">
      <c r="A33" s="100" t="s">
        <v>71</v>
      </c>
      <c r="B33" s="165" t="str">
        <f>Input!F4</f>
        <v>Randy Watson</v>
      </c>
      <c r="C33" s="165"/>
      <c r="D33" s="165"/>
      <c r="E33" s="69" t="s">
        <v>78</v>
      </c>
      <c r="F33" s="67" t="str">
        <f>Input!F15</f>
        <v>Leavenworth</v>
      </c>
    </row>
    <row r="34" spans="1:6" ht="18" customHeight="1">
      <c r="A34" s="69" t="s">
        <v>75</v>
      </c>
      <c r="B34" s="67" t="str">
        <f>Input!F5</f>
        <v>913-796-6351</v>
      </c>
      <c r="C34" s="69"/>
      <c r="D34" s="69"/>
      <c r="E34" s="69" t="s">
        <v>78</v>
      </c>
      <c r="F34" s="67">
        <f>Input!F16</f>
        <v>0</v>
      </c>
    </row>
    <row r="35" spans="1:6" ht="18" customHeight="1">
      <c r="A35" s="69"/>
      <c r="B35" s="69"/>
      <c r="C35" s="69"/>
      <c r="D35" s="69"/>
      <c r="E35" s="69" t="s">
        <v>78</v>
      </c>
      <c r="F35" s="67">
        <f>Input!F17</f>
        <v>0</v>
      </c>
    </row>
  </sheetData>
  <sheetProtection sheet="1" objects="1" scenarios="1"/>
  <mergeCells count="12">
    <mergeCell ref="F9:F16"/>
    <mergeCell ref="A2:F2"/>
    <mergeCell ref="B1:E1"/>
    <mergeCell ref="B33:D33"/>
    <mergeCell ref="A4:F4"/>
    <mergeCell ref="D16:E16"/>
    <mergeCell ref="E23:F23"/>
    <mergeCell ref="A5:F5"/>
    <mergeCell ref="A6:F6"/>
    <mergeCell ref="A7:F7"/>
    <mergeCell ref="A11:B12"/>
    <mergeCell ref="D9:E9"/>
  </mergeCells>
  <phoneticPr fontId="0" type="noConversion"/>
  <pageMargins left="0.5" right="0.5" top="0.75" bottom="0.1" header="0.3" footer="0.3"/>
  <pageSetup orientation="portrait" blackAndWhite="1" r:id="rId1"/>
  <headerFooter alignWithMargins="0">
    <oddHeader xml:space="preserve">&amp;RState of Kansas
Recreation Commission
</oddHeader>
    <oddFooter>&amp;Lrevised 10/28/08&amp;CPage No. 1</oddFooter>
  </headerFooter>
  <drawing r:id="rId2"/>
</worksheet>
</file>

<file path=xl/worksheets/sheet4.xml><?xml version="1.0" encoding="utf-8"?>
<worksheet xmlns="http://schemas.openxmlformats.org/spreadsheetml/2006/main" xmlns:r="http://schemas.openxmlformats.org/officeDocument/2006/relationships">
  <dimension ref="A1"/>
  <sheetViews>
    <sheetView workbookViewId="0">
      <selection activeCell="K10" sqref="K10"/>
    </sheetView>
  </sheetViews>
  <sheetFormatPr defaultRowHeight="15.75"/>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sheetPr>
    <pageSetUpPr fitToPage="1"/>
  </sheetPr>
  <dimension ref="A1:I25"/>
  <sheetViews>
    <sheetView topLeftCell="A3" zoomScale="80" workbookViewId="0">
      <selection activeCell="J8" sqref="J8"/>
    </sheetView>
  </sheetViews>
  <sheetFormatPr defaultRowHeight="15.75"/>
  <cols>
    <col min="1" max="1" width="25.625" customWidth="1"/>
    <col min="2" max="2" width="9.75" customWidth="1"/>
    <col min="3" max="3" width="8.625" style="18" customWidth="1"/>
    <col min="4" max="4" width="6.5" style="1" customWidth="1"/>
    <col min="5" max="5" width="8.625" style="1" customWidth="1"/>
    <col min="6" max="9" width="15.625" customWidth="1"/>
  </cols>
  <sheetData>
    <row r="1" spans="1:9" ht="21" customHeight="1">
      <c r="A1" s="74" t="str">
        <f>Input!F1</f>
        <v>McLouth Recreation Commission</v>
      </c>
      <c r="B1" s="74"/>
      <c r="C1" s="19"/>
      <c r="D1" s="20"/>
      <c r="E1" s="20"/>
      <c r="F1" s="21"/>
      <c r="G1" s="21"/>
      <c r="H1" s="21"/>
      <c r="I1" s="147" t="str">
        <f>IF(AND(Input!F20&gt;0,Input!F21=0),Input!F20,Input!F21)</f>
        <v>2009/2010</v>
      </c>
    </row>
    <row r="2" spans="1:9" ht="24.75" customHeight="1">
      <c r="A2" s="176" t="s">
        <v>44</v>
      </c>
      <c r="B2" s="176"/>
      <c r="C2" s="176"/>
      <c r="D2" s="176"/>
      <c r="E2" s="176"/>
      <c r="F2" s="176"/>
      <c r="G2" s="176"/>
      <c r="H2" s="176"/>
      <c r="I2" s="176"/>
    </row>
    <row r="3" spans="1:9" ht="12.95" customHeight="1">
      <c r="A3" s="21"/>
      <c r="B3" s="22"/>
      <c r="C3" s="23" t="s">
        <v>8</v>
      </c>
      <c r="D3" s="22"/>
      <c r="E3" s="22" t="s">
        <v>80</v>
      </c>
      <c r="F3" s="22" t="s">
        <v>7</v>
      </c>
      <c r="G3" s="22" t="s">
        <v>42</v>
      </c>
      <c r="H3" s="22" t="s">
        <v>37</v>
      </c>
      <c r="I3" s="22" t="s">
        <v>37</v>
      </c>
    </row>
    <row r="4" spans="1:9" ht="12.95" customHeight="1">
      <c r="A4" s="21"/>
      <c r="B4" s="24"/>
      <c r="C4" s="25" t="s">
        <v>9</v>
      </c>
      <c r="D4" s="24" t="s">
        <v>10</v>
      </c>
      <c r="E4" s="24" t="s">
        <v>14</v>
      </c>
      <c r="F4" s="24" t="s">
        <v>5</v>
      </c>
      <c r="G4" s="26" t="s">
        <v>36</v>
      </c>
      <c r="H4" s="24" t="s">
        <v>79</v>
      </c>
      <c r="I4" s="24" t="s">
        <v>79</v>
      </c>
    </row>
    <row r="5" spans="1:9" ht="12.95" customHeight="1">
      <c r="A5" s="21"/>
      <c r="B5" s="24" t="s">
        <v>12</v>
      </c>
      <c r="C5" s="25" t="s">
        <v>12</v>
      </c>
      <c r="D5" s="24" t="s">
        <v>6</v>
      </c>
      <c r="E5" s="24" t="s">
        <v>9</v>
      </c>
      <c r="F5" s="24" t="s">
        <v>11</v>
      </c>
      <c r="G5" s="63" t="str">
        <f>IF(Input!F21&gt;0,"Jan 1","")</f>
        <v/>
      </c>
      <c r="H5" s="24"/>
      <c r="I5" s="27"/>
    </row>
    <row r="6" spans="1:9" ht="12.95" customHeight="1">
      <c r="A6" s="20" t="s">
        <v>13</v>
      </c>
      <c r="B6" s="24" t="s">
        <v>14</v>
      </c>
      <c r="C6" s="25" t="s">
        <v>15</v>
      </c>
      <c r="D6" s="24" t="s">
        <v>16</v>
      </c>
      <c r="E6" s="24" t="s">
        <v>12</v>
      </c>
      <c r="F6" s="24" t="s">
        <v>17</v>
      </c>
      <c r="G6" s="106" t="str">
        <f>IF(Input!F21=0,CONCATENATE(Input!H21,"/",Input!I21),Input!F21-1)</f>
        <v>2008/2009</v>
      </c>
      <c r="H6" s="106" t="str">
        <f>IF(Input!F21=0,CONCATENATE(Input!H21,"/",Input!I21),Input!F21-1)</f>
        <v>2008/2009</v>
      </c>
      <c r="I6" s="148" t="str">
        <f>IF(AND(Input!F20&gt;0,Input!F21=0),Input!F20,Input!F21)</f>
        <v>2009/2010</v>
      </c>
    </row>
    <row r="7" spans="1:9" ht="20.100000000000001" customHeight="1">
      <c r="A7" s="34"/>
      <c r="B7" s="34"/>
      <c r="C7" s="35"/>
      <c r="D7" s="36"/>
      <c r="E7" s="64"/>
      <c r="F7" s="37"/>
      <c r="G7" s="37"/>
      <c r="H7" s="37"/>
      <c r="I7" s="37"/>
    </row>
    <row r="8" spans="1:9" ht="20.100000000000001" customHeight="1">
      <c r="A8" s="34"/>
      <c r="B8" s="38"/>
      <c r="C8" s="35"/>
      <c r="D8" s="36"/>
      <c r="E8" s="64"/>
      <c r="F8" s="37"/>
      <c r="G8" s="37"/>
      <c r="H8" s="37"/>
      <c r="I8" s="37"/>
    </row>
    <row r="9" spans="1:9" ht="20.100000000000001" customHeight="1">
      <c r="A9" s="34"/>
      <c r="B9" s="34"/>
      <c r="C9" s="35"/>
      <c r="D9" s="36"/>
      <c r="E9" s="64"/>
      <c r="F9" s="37"/>
      <c r="G9" s="37"/>
      <c r="H9" s="37"/>
      <c r="I9" s="37"/>
    </row>
    <row r="10" spans="1:9" ht="20.100000000000001" customHeight="1">
      <c r="A10" s="34"/>
      <c r="B10" s="34"/>
      <c r="C10" s="35"/>
      <c r="D10" s="36"/>
      <c r="E10" s="64"/>
      <c r="F10" s="37"/>
      <c r="G10" s="37"/>
      <c r="H10" s="37"/>
      <c r="I10" s="37"/>
    </row>
    <row r="11" spans="1:9" ht="20.100000000000001" customHeight="1">
      <c r="A11" s="34"/>
      <c r="B11" s="34"/>
      <c r="C11" s="35"/>
      <c r="D11" s="36"/>
      <c r="E11" s="64"/>
      <c r="F11" s="37"/>
      <c r="G11" s="37"/>
      <c r="H11" s="37"/>
      <c r="I11" s="37"/>
    </row>
    <row r="12" spans="1:9" ht="20.100000000000001" customHeight="1">
      <c r="A12" s="34"/>
      <c r="B12" s="34"/>
      <c r="C12" s="35"/>
      <c r="D12" s="36"/>
      <c r="E12" s="64"/>
      <c r="F12" s="37"/>
      <c r="G12" s="37"/>
      <c r="H12" s="37"/>
      <c r="I12" s="37"/>
    </row>
    <row r="13" spans="1:9" ht="20.100000000000001" customHeight="1">
      <c r="A13" s="34"/>
      <c r="B13" s="34"/>
      <c r="C13" s="35"/>
      <c r="D13" s="36"/>
      <c r="E13" s="64"/>
      <c r="F13" s="37"/>
      <c r="G13" s="37"/>
      <c r="H13" s="37"/>
      <c r="I13" s="37"/>
    </row>
    <row r="14" spans="1:9" ht="20.100000000000001" customHeight="1">
      <c r="A14" s="34"/>
      <c r="B14" s="34"/>
      <c r="C14" s="35"/>
      <c r="D14" s="36"/>
      <c r="E14" s="64"/>
      <c r="F14" s="37"/>
      <c r="G14" s="37"/>
      <c r="H14" s="37"/>
      <c r="I14" s="37"/>
    </row>
    <row r="15" spans="1:9" ht="20.100000000000001" customHeight="1">
      <c r="A15" s="34"/>
      <c r="B15" s="34"/>
      <c r="C15" s="35"/>
      <c r="D15" s="36"/>
      <c r="E15" s="64"/>
      <c r="F15" s="37"/>
      <c r="G15" s="37"/>
      <c r="H15" s="37"/>
      <c r="I15" s="37"/>
    </row>
    <row r="16" spans="1:9" ht="20.100000000000001" customHeight="1">
      <c r="A16" s="34"/>
      <c r="B16" s="34"/>
      <c r="C16" s="35"/>
      <c r="D16" s="36"/>
      <c r="E16" s="64"/>
      <c r="F16" s="37"/>
      <c r="G16" s="37"/>
      <c r="H16" s="37"/>
      <c r="I16" s="37"/>
    </row>
    <row r="17" spans="1:9" ht="20.100000000000001" customHeight="1">
      <c r="A17" s="34"/>
      <c r="B17" s="34"/>
      <c r="C17" s="35"/>
      <c r="D17" s="36"/>
      <c r="E17" s="64"/>
      <c r="F17" s="37"/>
      <c r="G17" s="37"/>
      <c r="H17" s="37"/>
      <c r="I17" s="37"/>
    </row>
    <row r="18" spans="1:9" ht="20.100000000000001" customHeight="1">
      <c r="A18" s="34"/>
      <c r="B18" s="34"/>
      <c r="C18" s="35"/>
      <c r="D18" s="36"/>
      <c r="E18" s="64"/>
      <c r="F18" s="37"/>
      <c r="G18" s="37"/>
      <c r="H18" s="37"/>
      <c r="I18" s="37"/>
    </row>
    <row r="19" spans="1:9" ht="20.100000000000001" customHeight="1">
      <c r="A19" s="34"/>
      <c r="B19" s="34"/>
      <c r="C19" s="35"/>
      <c r="D19" s="36"/>
      <c r="E19" s="64"/>
      <c r="F19" s="37"/>
      <c r="G19" s="37"/>
      <c r="H19" s="37"/>
      <c r="I19" s="37"/>
    </row>
    <row r="20" spans="1:9" ht="20.100000000000001" customHeight="1">
      <c r="A20" s="34"/>
      <c r="B20" s="34"/>
      <c r="C20" s="35"/>
      <c r="D20" s="36"/>
      <c r="E20" s="64"/>
      <c r="F20" s="37"/>
      <c r="G20" s="37"/>
      <c r="H20" s="37"/>
      <c r="I20" s="37"/>
    </row>
    <row r="21" spans="1:9" ht="20.100000000000001" customHeight="1">
      <c r="A21" s="34"/>
      <c r="B21" s="34"/>
      <c r="C21" s="35"/>
      <c r="D21" s="36"/>
      <c r="E21" s="64"/>
      <c r="F21" s="37"/>
      <c r="G21" s="37"/>
      <c r="H21" s="37"/>
      <c r="I21" s="37"/>
    </row>
    <row r="22" spans="1:9" ht="20.100000000000001" customHeight="1">
      <c r="A22" s="34"/>
      <c r="B22" s="34"/>
      <c r="C22" s="35"/>
      <c r="D22" s="36"/>
      <c r="E22" s="36"/>
      <c r="F22" s="37"/>
      <c r="G22" s="37"/>
      <c r="H22" s="37"/>
      <c r="I22" s="37"/>
    </row>
    <row r="23" spans="1:9" ht="20.100000000000001" customHeight="1">
      <c r="A23" s="28" t="s">
        <v>7</v>
      </c>
      <c r="B23" s="29"/>
      <c r="C23" s="30"/>
      <c r="D23" s="31"/>
      <c r="E23" s="31"/>
      <c r="F23" s="32"/>
      <c r="G23" s="127">
        <f>SUM(G7:G22)</f>
        <v>0</v>
      </c>
      <c r="H23" s="127">
        <f>SUM(H7:H22)</f>
        <v>0</v>
      </c>
      <c r="I23" s="127">
        <f>SUM(I7:I22)</f>
        <v>0</v>
      </c>
    </row>
    <row r="24" spans="1:9">
      <c r="A24" s="141" t="s">
        <v>128</v>
      </c>
      <c r="B24" s="141"/>
      <c r="C24" s="142"/>
      <c r="D24" s="143"/>
      <c r="E24" s="143"/>
      <c r="F24" s="141"/>
      <c r="G24" s="141"/>
      <c r="H24" s="141"/>
      <c r="I24" s="21"/>
    </row>
    <row r="25" spans="1:9" ht="27" customHeight="1">
      <c r="A25" s="21"/>
      <c r="B25" s="21"/>
      <c r="C25" s="19"/>
      <c r="D25" s="20"/>
      <c r="E25" s="20"/>
      <c r="F25" s="21" t="s">
        <v>105</v>
      </c>
      <c r="G25" s="62"/>
      <c r="H25" s="21"/>
      <c r="I25" s="21"/>
    </row>
  </sheetData>
  <sheetProtection sheet="1" objects="1" scenarios="1"/>
  <mergeCells count="1">
    <mergeCell ref="A2:I2"/>
  </mergeCells>
  <phoneticPr fontId="0" type="noConversion"/>
  <pageMargins left="0.4" right="0.4" top="0.9" bottom="0.6" header="0.3" footer="0.3"/>
  <pageSetup orientation="landscape" blackAndWhite="1" r:id="rId1"/>
  <headerFooter alignWithMargins="0">
    <oddHeader xml:space="preserve">&amp;RState of Kansas
Recreation Commission
</oddHeader>
    <oddFooter>&amp;Lrevised 10/28/08</oddFooter>
  </headerFooter>
</worksheet>
</file>

<file path=xl/worksheets/sheet6.xml><?xml version="1.0" encoding="utf-8"?>
<worksheet xmlns="http://schemas.openxmlformats.org/spreadsheetml/2006/main" xmlns:r="http://schemas.openxmlformats.org/officeDocument/2006/relationships">
  <sheetPr>
    <pageSetUpPr fitToPage="1"/>
  </sheetPr>
  <dimension ref="A1:D62"/>
  <sheetViews>
    <sheetView workbookViewId="0">
      <selection activeCell="C32" sqref="C32"/>
    </sheetView>
  </sheetViews>
  <sheetFormatPr defaultRowHeight="14.45" customHeight="1"/>
  <cols>
    <col min="1" max="1" width="28.625" style="2" customWidth="1"/>
    <col min="2" max="4" width="16.625" style="2" customWidth="1"/>
    <col min="5" max="16384" width="9" style="2"/>
  </cols>
  <sheetData>
    <row r="1" spans="1:4" ht="14.45" customHeight="1">
      <c r="A1" s="101" t="str">
        <f>Input!F1</f>
        <v>McLouth Recreation Commission</v>
      </c>
      <c r="B1" s="74"/>
      <c r="C1" s="74"/>
      <c r="D1" s="147" t="str">
        <f>IF(AND(Input!F20&gt;0,Input!F21=0),Input!F20,Input!F21)</f>
        <v>2009/2010</v>
      </c>
    </row>
    <row r="2" spans="1:4" ht="14.45" customHeight="1">
      <c r="A2" s="177" t="s">
        <v>41</v>
      </c>
      <c r="B2" s="177"/>
      <c r="C2" s="177"/>
      <c r="D2" s="177"/>
    </row>
    <row r="3" spans="1:4" ht="14.45" customHeight="1">
      <c r="A3" s="101"/>
      <c r="B3" s="101"/>
      <c r="C3" s="101"/>
      <c r="D3" s="101"/>
    </row>
    <row r="4" spans="1:4" ht="14.45" customHeight="1">
      <c r="A4" s="101" t="s">
        <v>18</v>
      </c>
      <c r="B4" s="102" t="s">
        <v>19</v>
      </c>
      <c r="C4" s="103" t="s">
        <v>21</v>
      </c>
      <c r="D4" s="103" t="s">
        <v>20</v>
      </c>
    </row>
    <row r="5" spans="1:4" ht="14.45" customHeight="1">
      <c r="A5" s="101"/>
      <c r="B5" s="104" t="s">
        <v>26</v>
      </c>
      <c r="C5" s="104" t="s">
        <v>38</v>
      </c>
      <c r="D5" s="104" t="s">
        <v>51</v>
      </c>
    </row>
    <row r="6" spans="1:4" ht="14.45" customHeight="1">
      <c r="A6" s="149" t="s">
        <v>55</v>
      </c>
      <c r="B6" s="106" t="str">
        <f>IF(Input!F21=0,CONCATENATE(Input!H22,"/",Input!I22),Input!F21-2)</f>
        <v>2007/2008</v>
      </c>
      <c r="C6" s="106" t="str">
        <f>IF(Input!F21=0,CONCATENATE(Input!H21,"/",Input!I21),Input!F21-1)</f>
        <v>2008/2009</v>
      </c>
      <c r="D6" s="148" t="str">
        <f>IF(AND(Input!F20&gt;0,Input!F21=0),Input!F20,Input!F21)</f>
        <v>2009/2010</v>
      </c>
    </row>
    <row r="7" spans="1:4" ht="14.45" customHeight="1">
      <c r="A7" s="107" t="s">
        <v>53</v>
      </c>
      <c r="B7" s="45">
        <v>109977</v>
      </c>
      <c r="C7" s="42">
        <f>B50</f>
        <v>170269</v>
      </c>
      <c r="D7" s="42">
        <f>C50</f>
        <v>157768</v>
      </c>
    </row>
    <row r="8" spans="1:4" ht="14.45" customHeight="1">
      <c r="A8" s="39" t="s">
        <v>39</v>
      </c>
      <c r="B8" s="41"/>
      <c r="C8" s="41"/>
      <c r="D8" s="41"/>
    </row>
    <row r="9" spans="1:4" ht="14.45" customHeight="1">
      <c r="A9" s="157" t="s">
        <v>163</v>
      </c>
      <c r="B9" s="48">
        <v>52830</v>
      </c>
      <c r="C9" s="48">
        <v>53111</v>
      </c>
      <c r="D9" s="48">
        <v>53076</v>
      </c>
    </row>
    <row r="10" spans="1:4" ht="14.45" customHeight="1">
      <c r="A10" s="158" t="s">
        <v>164</v>
      </c>
      <c r="B10" s="50">
        <v>755</v>
      </c>
      <c r="C10" s="50">
        <v>1918</v>
      </c>
      <c r="D10" s="50">
        <v>1367</v>
      </c>
    </row>
    <row r="11" spans="1:4" ht="14.45" customHeight="1">
      <c r="A11" s="158" t="s">
        <v>165</v>
      </c>
      <c r="B11" s="50">
        <v>90113</v>
      </c>
      <c r="C11" s="50">
        <v>25724</v>
      </c>
      <c r="D11" s="50">
        <v>15000</v>
      </c>
    </row>
    <row r="12" spans="1:4" ht="14.45" customHeight="1">
      <c r="A12" s="158" t="s">
        <v>166</v>
      </c>
      <c r="B12" s="50">
        <v>9447</v>
      </c>
      <c r="C12" s="50">
        <v>9605</v>
      </c>
      <c r="D12" s="50">
        <v>9639</v>
      </c>
    </row>
    <row r="13" spans="1:4" ht="14.45" customHeight="1">
      <c r="A13" s="158" t="s">
        <v>167</v>
      </c>
      <c r="B13" s="50">
        <v>202</v>
      </c>
      <c r="C13" s="50">
        <v>204</v>
      </c>
      <c r="D13" s="50">
        <v>214</v>
      </c>
    </row>
    <row r="14" spans="1:4" ht="14.45" customHeight="1">
      <c r="A14" s="49"/>
      <c r="B14" s="50"/>
      <c r="C14" s="50"/>
      <c r="D14" s="50"/>
    </row>
    <row r="15" spans="1:4" ht="14.45" customHeight="1">
      <c r="A15" s="49"/>
      <c r="B15" s="50"/>
      <c r="C15" s="50"/>
      <c r="D15" s="50"/>
    </row>
    <row r="16" spans="1:4" ht="14.45" customHeight="1">
      <c r="A16" s="49"/>
      <c r="B16" s="50"/>
      <c r="C16" s="50"/>
      <c r="D16" s="50"/>
    </row>
    <row r="17" spans="1:4" ht="14.45" customHeight="1">
      <c r="A17" s="151" t="s">
        <v>143</v>
      </c>
      <c r="B17" s="50"/>
      <c r="C17" s="50"/>
      <c r="D17" s="50"/>
    </row>
    <row r="18" spans="1:4" ht="14.45" customHeight="1">
      <c r="A18" s="151" t="s">
        <v>144</v>
      </c>
      <c r="B18" s="152" t="str">
        <f>IF(B20*0.1&lt;B17,"Exceeds 10%","")</f>
        <v/>
      </c>
      <c r="C18" s="152" t="str">
        <f>IF(C20*0.1&lt;C17,"Exceeds 10%","")</f>
        <v/>
      </c>
      <c r="D18" s="152" t="str">
        <f>IF(D20*0.1&lt;D17,"Exceeds 10%","")</f>
        <v/>
      </c>
    </row>
    <row r="19" spans="1:4" ht="14.45" customHeight="1">
      <c r="A19" s="49" t="s">
        <v>22</v>
      </c>
      <c r="B19" s="50"/>
      <c r="C19" s="50"/>
      <c r="D19" s="50"/>
    </row>
    <row r="20" spans="1:4" ht="14.45" customHeight="1">
      <c r="A20" s="43" t="s">
        <v>27</v>
      </c>
      <c r="B20" s="131">
        <f>SUM(B9:B17,B19)</f>
        <v>153347</v>
      </c>
      <c r="C20" s="130">
        <f>SUM(C9:C17,C19)</f>
        <v>90562</v>
      </c>
      <c r="D20" s="131">
        <f>SUM(D9:D17,D19)</f>
        <v>79296</v>
      </c>
    </row>
    <row r="21" spans="1:4" ht="14.45" customHeight="1">
      <c r="A21" s="43" t="s">
        <v>23</v>
      </c>
      <c r="B21" s="131">
        <f>B20+B7</f>
        <v>263324</v>
      </c>
      <c r="C21" s="130">
        <f>C20+C7</f>
        <v>260831</v>
      </c>
      <c r="D21" s="131">
        <f>D20+D7</f>
        <v>237064</v>
      </c>
    </row>
    <row r="22" spans="1:4" ht="14.45" customHeight="1">
      <c r="A22" s="39" t="s">
        <v>24</v>
      </c>
      <c r="B22" s="41"/>
      <c r="C22" s="41"/>
      <c r="D22" s="41"/>
    </row>
    <row r="23" spans="1:4" ht="14.45" customHeight="1">
      <c r="A23" s="158" t="s">
        <v>168</v>
      </c>
      <c r="B23" s="50">
        <v>0</v>
      </c>
      <c r="C23" s="50">
        <v>50</v>
      </c>
      <c r="D23" s="50">
        <v>1200</v>
      </c>
    </row>
    <row r="24" spans="1:4" ht="14.45" customHeight="1">
      <c r="A24" s="158" t="s">
        <v>169</v>
      </c>
      <c r="B24" s="50">
        <v>954</v>
      </c>
      <c r="C24" s="50">
        <v>1007</v>
      </c>
      <c r="D24" s="50">
        <v>1200</v>
      </c>
    </row>
    <row r="25" spans="1:4" ht="14.45" customHeight="1">
      <c r="A25" s="158" t="s">
        <v>170</v>
      </c>
      <c r="B25" s="50">
        <v>17204</v>
      </c>
      <c r="C25" s="50">
        <v>76888</v>
      </c>
      <c r="D25" s="50">
        <v>110000</v>
      </c>
    </row>
    <row r="26" spans="1:4" ht="14.45" customHeight="1">
      <c r="A26" s="158" t="s">
        <v>171</v>
      </c>
      <c r="B26" s="50">
        <v>0</v>
      </c>
      <c r="C26" s="50">
        <v>0</v>
      </c>
      <c r="D26" s="50">
        <v>20000</v>
      </c>
    </row>
    <row r="27" spans="1:4" ht="14.45" customHeight="1">
      <c r="A27" s="158" t="s">
        <v>172</v>
      </c>
      <c r="B27" s="50">
        <v>1483</v>
      </c>
      <c r="C27" s="50">
        <v>1730</v>
      </c>
      <c r="D27" s="50">
        <v>20500</v>
      </c>
    </row>
    <row r="28" spans="1:4" ht="14.45" customHeight="1">
      <c r="A28" s="158" t="s">
        <v>173</v>
      </c>
      <c r="B28" s="50">
        <v>55016</v>
      </c>
      <c r="C28" s="50">
        <v>6000</v>
      </c>
      <c r="D28" s="50">
        <v>55000</v>
      </c>
    </row>
    <row r="29" spans="1:4" ht="14.45" customHeight="1">
      <c r="A29" s="158" t="s">
        <v>175</v>
      </c>
      <c r="B29" s="50">
        <v>14986</v>
      </c>
      <c r="C29" s="50">
        <v>12361</v>
      </c>
      <c r="D29" s="50">
        <v>19374</v>
      </c>
    </row>
    <row r="30" spans="1:4" ht="14.45" customHeight="1">
      <c r="A30" s="158" t="s">
        <v>174</v>
      </c>
      <c r="B30" s="50">
        <v>1414</v>
      </c>
      <c r="C30" s="50">
        <v>618</v>
      </c>
      <c r="D30" s="50">
        <v>2500</v>
      </c>
    </row>
    <row r="31" spans="1:4" ht="14.45" customHeight="1">
      <c r="A31" s="158" t="s">
        <v>176</v>
      </c>
      <c r="B31" s="50">
        <v>1998</v>
      </c>
      <c r="C31" s="50">
        <v>3909</v>
      </c>
      <c r="D31" s="50">
        <v>4000</v>
      </c>
    </row>
    <row r="32" spans="1:4" ht="14.45" customHeight="1">
      <c r="A32" s="158" t="s">
        <v>177</v>
      </c>
      <c r="B32" s="50">
        <v>0</v>
      </c>
      <c r="C32" s="50">
        <v>500</v>
      </c>
      <c r="D32" s="50">
        <v>1500</v>
      </c>
    </row>
    <row r="33" spans="1:4" ht="14.45" customHeight="1">
      <c r="A33" s="158"/>
      <c r="B33" s="50"/>
      <c r="C33" s="50"/>
      <c r="D33" s="50"/>
    </row>
    <row r="34" spans="1:4" ht="14.45" customHeight="1">
      <c r="A34" s="158"/>
      <c r="B34" s="50"/>
      <c r="C34" s="50"/>
      <c r="D34" s="50"/>
    </row>
    <row r="35" spans="1:4" ht="14.45" customHeight="1">
      <c r="A35" s="49"/>
      <c r="B35" s="50"/>
      <c r="C35" s="50"/>
      <c r="D35" s="50"/>
    </row>
    <row r="36" spans="1:4" ht="14.45" customHeight="1">
      <c r="A36" s="49"/>
      <c r="B36" s="50"/>
      <c r="C36" s="50"/>
      <c r="D36" s="50"/>
    </row>
    <row r="37" spans="1:4" ht="14.45" customHeight="1">
      <c r="A37" s="49"/>
      <c r="B37" s="50"/>
      <c r="C37" s="50"/>
      <c r="D37" s="50"/>
    </row>
    <row r="38" spans="1:4" ht="14.45" customHeight="1">
      <c r="A38" s="49"/>
      <c r="B38" s="50"/>
      <c r="C38" s="50"/>
      <c r="D38" s="50"/>
    </row>
    <row r="39" spans="1:4" ht="14.45" customHeight="1">
      <c r="A39" s="49"/>
      <c r="B39" s="50"/>
      <c r="C39" s="50"/>
      <c r="D39" s="50"/>
    </row>
    <row r="40" spans="1:4" ht="14.45" customHeight="1">
      <c r="A40" s="49"/>
      <c r="B40" s="50"/>
      <c r="C40" s="50"/>
      <c r="D40" s="50"/>
    </row>
    <row r="41" spans="1:4" ht="14.45" customHeight="1">
      <c r="A41" s="49"/>
      <c r="B41" s="50"/>
      <c r="C41" s="50"/>
      <c r="D41" s="50"/>
    </row>
    <row r="42" spans="1:4" ht="14.45" customHeight="1">
      <c r="A42" s="49"/>
      <c r="B42" s="50"/>
      <c r="C42" s="50"/>
      <c r="D42" s="50"/>
    </row>
    <row r="43" spans="1:4" ht="14.45" customHeight="1">
      <c r="A43" s="49"/>
      <c r="B43" s="50"/>
      <c r="C43" s="50"/>
      <c r="D43" s="50"/>
    </row>
    <row r="44" spans="1:4" ht="14.45" customHeight="1">
      <c r="A44" s="49"/>
      <c r="B44" s="50"/>
      <c r="C44" s="50"/>
      <c r="D44" s="50"/>
    </row>
    <row r="45" spans="1:4" ht="14.45" customHeight="1">
      <c r="A45" s="49"/>
      <c r="B45" s="50"/>
      <c r="C45" s="50"/>
      <c r="D45" s="50"/>
    </row>
    <row r="46" spans="1:4" ht="14.45" customHeight="1">
      <c r="A46" s="49"/>
      <c r="B46" s="50"/>
      <c r="C46" s="50"/>
      <c r="D46" s="50"/>
    </row>
    <row r="47" spans="1:4" ht="14.45" customHeight="1">
      <c r="A47" s="151" t="s">
        <v>143</v>
      </c>
      <c r="B47" s="50"/>
      <c r="C47" s="50"/>
      <c r="D47" s="50"/>
    </row>
    <row r="48" spans="1:4" ht="14.45" customHeight="1">
      <c r="A48" s="151" t="s">
        <v>144</v>
      </c>
      <c r="B48" s="153" t="str">
        <f>IF(B49*0.1&lt;B47,"Exceeds 10%","")</f>
        <v/>
      </c>
      <c r="C48" s="153" t="str">
        <f>IF(C49*0.1&lt;C47,"Exceeds 10%","")</f>
        <v/>
      </c>
      <c r="D48" s="153" t="str">
        <f>IF(D49*0.1&lt;D47,"Exceeds 10%","")</f>
        <v/>
      </c>
    </row>
    <row r="49" spans="1:4" ht="14.45" customHeight="1">
      <c r="A49" s="107" t="s">
        <v>25</v>
      </c>
      <c r="B49" s="129">
        <f>SUM(B23:B47)</f>
        <v>93055</v>
      </c>
      <c r="C49" s="128">
        <f>SUM(C23:C47)</f>
        <v>103063</v>
      </c>
      <c r="D49" s="129">
        <f>SUM(D23:D47)</f>
        <v>235274</v>
      </c>
    </row>
    <row r="50" spans="1:4" ht="14.45" customHeight="1">
      <c r="A50" s="107" t="s">
        <v>53</v>
      </c>
      <c r="B50" s="129">
        <f>B21-B49</f>
        <v>170269</v>
      </c>
      <c r="C50" s="128">
        <f>C21-C49</f>
        <v>157768</v>
      </c>
      <c r="D50" s="129">
        <f>D21-D49</f>
        <v>1790</v>
      </c>
    </row>
    <row r="51" spans="1:4" ht="14.45" customHeight="1">
      <c r="A51" s="21"/>
      <c r="B51" s="140" t="str">
        <f>IF(B50&lt;0,"Neg Bal - Violation","")</f>
        <v/>
      </c>
      <c r="C51" s="140" t="str">
        <f>IF(C50&lt;0,"Neg Bal Correct","")</f>
        <v/>
      </c>
      <c r="D51" s="140" t="str">
        <f>IF(D50&lt;0,"Neg Bal Correct","")</f>
        <v/>
      </c>
    </row>
    <row r="52" spans="1:4" ht="14.45" customHeight="1">
      <c r="A52" s="21"/>
      <c r="B52" s="21"/>
      <c r="C52" s="21"/>
      <c r="D52" s="21"/>
    </row>
    <row r="53" spans="1:4" ht="14.45" customHeight="1">
      <c r="A53" s="44"/>
      <c r="B53" s="139" t="s">
        <v>106</v>
      </c>
      <c r="C53" s="21"/>
      <c r="D53" s="21"/>
    </row>
    <row r="54" spans="1:4" ht="14.45" customHeight="1">
      <c r="A54"/>
      <c r="B54"/>
      <c r="C54"/>
      <c r="D54"/>
    </row>
    <row r="55" spans="1:4" ht="14.45" customHeight="1">
      <c r="A55"/>
      <c r="B55"/>
      <c r="C55"/>
      <c r="D55"/>
    </row>
    <row r="56" spans="1:4" ht="14.45" customHeight="1">
      <c r="A56"/>
      <c r="B56"/>
      <c r="C56"/>
      <c r="D56"/>
    </row>
    <row r="58" spans="1:4" ht="14.45" customHeight="1">
      <c r="A58" s="3"/>
      <c r="B58" s="4"/>
      <c r="C58" s="4"/>
      <c r="D58" s="4"/>
    </row>
    <row r="59" spans="1:4" ht="14.45" customHeight="1">
      <c r="C59"/>
    </row>
    <row r="60" spans="1:4" ht="14.45" customHeight="1">
      <c r="C60"/>
    </row>
    <row r="61" spans="1:4" ht="14.45" customHeight="1">
      <c r="C61"/>
    </row>
    <row r="62" spans="1:4" ht="14.45" customHeight="1">
      <c r="C62"/>
    </row>
  </sheetData>
  <sheetProtection sheet="1" objects="1" scenarios="1"/>
  <mergeCells count="1">
    <mergeCell ref="A2:D2"/>
  </mergeCells>
  <phoneticPr fontId="0" type="noConversion"/>
  <conditionalFormatting sqref="B17">
    <cfRule type="cellIs" dxfId="17" priority="1" stopIfTrue="1" operator="greaterThan">
      <formula>$B$20*0.1</formula>
    </cfRule>
  </conditionalFormatting>
  <conditionalFormatting sqref="C17">
    <cfRule type="cellIs" dxfId="16" priority="2" stopIfTrue="1" operator="greaterThan">
      <formula>$C$20*0.1</formula>
    </cfRule>
  </conditionalFormatting>
  <conditionalFormatting sqref="D17">
    <cfRule type="cellIs" dxfId="15" priority="3" stopIfTrue="1" operator="greaterThan">
      <formula>$D$20*0.1</formula>
    </cfRule>
  </conditionalFormatting>
  <conditionalFormatting sqref="B47">
    <cfRule type="cellIs" dxfId="14" priority="4" stopIfTrue="1" operator="greaterThan">
      <formula>$B$49*0.1</formula>
    </cfRule>
  </conditionalFormatting>
  <conditionalFormatting sqref="C47">
    <cfRule type="cellIs" dxfId="13" priority="5" stopIfTrue="1" operator="greaterThan">
      <formula>$C$49*0.1</formula>
    </cfRule>
  </conditionalFormatting>
  <conditionalFormatting sqref="D47">
    <cfRule type="cellIs" dxfId="12" priority="6" stopIfTrue="1" operator="greaterThan">
      <formula>$D$49*0.1</formula>
    </cfRule>
  </conditionalFormatting>
  <pageMargins left="0.5" right="0.5" top="0.75" bottom="0.6" header="0.3" footer="0.3"/>
  <pageSetup scale="95" orientation="portrait" blackAndWhite="1" r:id="rId1"/>
  <headerFooter alignWithMargins="0">
    <oddHeader xml:space="preserve">&amp;RState of Kansas
Recreation Commission
</oddHeader>
    <oddFooter>&amp;Lrevised 10/28/08</oddFooter>
  </headerFooter>
</worksheet>
</file>

<file path=xl/worksheets/sheet7.xml><?xml version="1.0" encoding="utf-8"?>
<worksheet xmlns="http://schemas.openxmlformats.org/spreadsheetml/2006/main" xmlns:r="http://schemas.openxmlformats.org/officeDocument/2006/relationships">
  <sheetPr>
    <pageSetUpPr fitToPage="1"/>
  </sheetPr>
  <dimension ref="A1:E57"/>
  <sheetViews>
    <sheetView topLeftCell="A31" workbookViewId="0">
      <selection activeCell="C42" sqref="C42"/>
    </sheetView>
  </sheetViews>
  <sheetFormatPr defaultRowHeight="14.45" customHeight="1"/>
  <cols>
    <col min="1" max="1" width="30.625" style="2" customWidth="1"/>
    <col min="2" max="2" width="6.625" style="2" customWidth="1"/>
    <col min="3" max="5" width="16.625" style="2" customWidth="1"/>
    <col min="6" max="16384" width="9" style="2"/>
  </cols>
  <sheetData>
    <row r="1" spans="1:5" ht="14.45" customHeight="1">
      <c r="A1" s="101" t="str">
        <f>+Input!F1</f>
        <v>McLouth Recreation Commission</v>
      </c>
      <c r="B1" s="101"/>
      <c r="C1" s="74"/>
      <c r="D1" s="74"/>
      <c r="E1" s="147" t="str">
        <f>IF(AND(Input!F20&gt;0,Input!F21=0),Input!F20,Input!F21)</f>
        <v>2009/2010</v>
      </c>
    </row>
    <row r="2" spans="1:5" ht="14.45" customHeight="1">
      <c r="A2" s="177" t="s">
        <v>41</v>
      </c>
      <c r="B2" s="177"/>
      <c r="C2" s="177"/>
      <c r="D2" s="177"/>
      <c r="E2" s="177"/>
    </row>
    <row r="3" spans="1:5" ht="14.45" customHeight="1">
      <c r="A3" s="101"/>
      <c r="B3" s="101"/>
      <c r="C3" s="101"/>
      <c r="D3" s="101"/>
      <c r="E3" s="101"/>
    </row>
    <row r="4" spans="1:5" ht="14.45" customHeight="1">
      <c r="A4" s="101" t="s">
        <v>18</v>
      </c>
      <c r="B4" s="101"/>
      <c r="C4" s="102" t="s">
        <v>19</v>
      </c>
      <c r="D4" s="103" t="s">
        <v>21</v>
      </c>
      <c r="E4" s="103" t="s">
        <v>20</v>
      </c>
    </row>
    <row r="5" spans="1:5" ht="14.45" customHeight="1">
      <c r="A5" s="101"/>
      <c r="B5" s="101"/>
      <c r="C5" s="104" t="s">
        <v>26</v>
      </c>
      <c r="D5" s="104" t="s">
        <v>38</v>
      </c>
      <c r="E5" s="104" t="s">
        <v>51</v>
      </c>
    </row>
    <row r="6" spans="1:5" ht="14.45" customHeight="1">
      <c r="A6" s="108">
        <f>Input!F24</f>
        <v>0</v>
      </c>
      <c r="B6" s="105"/>
      <c r="C6" s="106" t="str">
        <f>IF(Input!F21=0,CONCATENATE(Input!H22,"/",Input!I22),Input!F21-2)</f>
        <v>2007/2008</v>
      </c>
      <c r="D6" s="106" t="str">
        <f>IF(Input!F21=0,CONCATENATE(Input!H21,"/",Input!I21),Input!F21-1)</f>
        <v>2008/2009</v>
      </c>
      <c r="E6" s="148" t="str">
        <f>IF(AND(Input!F20&gt;0,Input!F21=0),Input!F20,Input!F21)</f>
        <v>2009/2010</v>
      </c>
    </row>
    <row r="7" spans="1:5" ht="14.45" customHeight="1">
      <c r="A7" s="43" t="str">
        <f>general!A7</f>
        <v>Unencumbered Cash Balance</v>
      </c>
      <c r="B7" s="52"/>
      <c r="C7" s="45"/>
      <c r="D7" s="42">
        <f>C45</f>
        <v>0</v>
      </c>
      <c r="E7" s="42">
        <f>D45</f>
        <v>0</v>
      </c>
    </row>
    <row r="8" spans="1:5" ht="14.45" customHeight="1">
      <c r="A8" s="39" t="s">
        <v>39</v>
      </c>
      <c r="B8" s="53"/>
      <c r="C8" s="40"/>
      <c r="D8" s="41"/>
      <c r="E8" s="41"/>
    </row>
    <row r="9" spans="1:5" ht="14.45" customHeight="1">
      <c r="A9" s="46"/>
      <c r="B9" s="54"/>
      <c r="C9" s="47"/>
      <c r="D9" s="48"/>
      <c r="E9" s="48"/>
    </row>
    <row r="10" spans="1:5" ht="14.45" customHeight="1">
      <c r="A10" s="49"/>
      <c r="B10" s="55"/>
      <c r="C10" s="45"/>
      <c r="D10" s="50"/>
      <c r="E10" s="50"/>
    </row>
    <row r="11" spans="1:5" ht="14.45" customHeight="1">
      <c r="A11" s="49"/>
      <c r="B11" s="55"/>
      <c r="C11" s="45"/>
      <c r="D11" s="50"/>
      <c r="E11" s="50"/>
    </row>
    <row r="12" spans="1:5" ht="14.45" customHeight="1">
      <c r="A12" s="49"/>
      <c r="B12" s="55"/>
      <c r="C12" s="45"/>
      <c r="D12" s="50"/>
      <c r="E12" s="50"/>
    </row>
    <row r="13" spans="1:5" ht="14.45" customHeight="1">
      <c r="A13" s="49"/>
      <c r="B13" s="55"/>
      <c r="C13" s="45"/>
      <c r="D13" s="50"/>
      <c r="E13" s="50"/>
    </row>
    <row r="14" spans="1:5" ht="14.45" customHeight="1">
      <c r="A14" s="49"/>
      <c r="B14" s="55"/>
      <c r="C14" s="45"/>
      <c r="D14" s="50"/>
      <c r="E14" s="50"/>
    </row>
    <row r="15" spans="1:5" ht="14.45" customHeight="1">
      <c r="A15" s="49"/>
      <c r="B15" s="55"/>
      <c r="C15" s="45"/>
      <c r="D15" s="50"/>
      <c r="E15" s="50"/>
    </row>
    <row r="16" spans="1:5" ht="14.45" customHeight="1">
      <c r="A16" s="49"/>
      <c r="B16" s="55"/>
      <c r="C16" s="45"/>
      <c r="D16" s="50"/>
      <c r="E16" s="50"/>
    </row>
    <row r="17" spans="1:5" ht="14.45" customHeight="1">
      <c r="A17" s="151" t="s">
        <v>143</v>
      </c>
      <c r="B17" s="154"/>
      <c r="C17" s="50"/>
      <c r="D17" s="50"/>
      <c r="E17" s="50"/>
    </row>
    <row r="18" spans="1:5" ht="14.45" customHeight="1">
      <c r="A18" s="151" t="s">
        <v>144</v>
      </c>
      <c r="B18" s="154"/>
      <c r="C18" s="152" t="str">
        <f>IF(C20*0.1&lt;C17,"Exceeds 10%","")</f>
        <v/>
      </c>
      <c r="D18" s="152" t="str">
        <f>IF(D20*0.1&lt;D17,"Exceeds 10%","")</f>
        <v/>
      </c>
      <c r="E18" s="152" t="str">
        <f>IF(E20*0.1&lt;E17,"Exceeds 10%","")</f>
        <v/>
      </c>
    </row>
    <row r="19" spans="1:5" ht="14.45" customHeight="1">
      <c r="A19" s="49" t="s">
        <v>22</v>
      </c>
      <c r="B19" s="55"/>
      <c r="C19" s="45"/>
      <c r="D19" s="50"/>
      <c r="E19" s="50"/>
    </row>
    <row r="20" spans="1:5" ht="14.45" customHeight="1">
      <c r="A20" s="43" t="s">
        <v>27</v>
      </c>
      <c r="B20" s="52"/>
      <c r="C20" s="130">
        <f>SUM(C9:C17,C19)</f>
        <v>0</v>
      </c>
      <c r="D20" s="130">
        <f>SUM(D9:D17,D19)</f>
        <v>0</v>
      </c>
      <c r="E20" s="131">
        <f>SUM(E9:E17,E19)</f>
        <v>0</v>
      </c>
    </row>
    <row r="21" spans="1:5" ht="14.45" customHeight="1">
      <c r="A21" s="43" t="s">
        <v>23</v>
      </c>
      <c r="B21" s="52"/>
      <c r="C21" s="130">
        <f>C20+C7</f>
        <v>0</v>
      </c>
      <c r="D21" s="130">
        <f>D20+D7</f>
        <v>0</v>
      </c>
      <c r="E21" s="131">
        <f>E20+E7</f>
        <v>0</v>
      </c>
    </row>
    <row r="22" spans="1:5" ht="14.45" customHeight="1">
      <c r="A22" s="39" t="s">
        <v>24</v>
      </c>
      <c r="B22" s="53"/>
      <c r="C22" s="40"/>
      <c r="D22" s="41"/>
      <c r="E22" s="41"/>
    </row>
    <row r="23" spans="1:5" ht="14.45" customHeight="1">
      <c r="A23" s="46"/>
      <c r="B23" s="54"/>
      <c r="C23" s="47"/>
      <c r="D23" s="48"/>
      <c r="E23" s="48"/>
    </row>
    <row r="24" spans="1:5" ht="14.45" customHeight="1">
      <c r="A24" s="49"/>
      <c r="B24" s="55"/>
      <c r="C24" s="45"/>
      <c r="D24" s="50"/>
      <c r="E24" s="50"/>
    </row>
    <row r="25" spans="1:5" ht="14.45" customHeight="1">
      <c r="A25" s="49"/>
      <c r="B25" s="55"/>
      <c r="C25" s="45"/>
      <c r="D25" s="50"/>
      <c r="E25" s="50"/>
    </row>
    <row r="26" spans="1:5" ht="14.45" customHeight="1">
      <c r="A26" s="49"/>
      <c r="B26" s="55"/>
      <c r="C26" s="45"/>
      <c r="D26" s="50"/>
      <c r="E26" s="50"/>
    </row>
    <row r="27" spans="1:5" ht="14.45" customHeight="1">
      <c r="A27" s="49"/>
      <c r="B27" s="55"/>
      <c r="C27" s="45"/>
      <c r="D27" s="50"/>
      <c r="E27" s="50"/>
    </row>
    <row r="28" spans="1:5" ht="14.45" customHeight="1">
      <c r="A28" s="49"/>
      <c r="B28" s="55"/>
      <c r="C28" s="45"/>
      <c r="D28" s="50"/>
      <c r="E28" s="50"/>
    </row>
    <row r="29" spans="1:5" ht="14.45" customHeight="1">
      <c r="A29" s="49"/>
      <c r="B29" s="55"/>
      <c r="C29" s="45"/>
      <c r="D29" s="50"/>
      <c r="E29" s="50"/>
    </row>
    <row r="30" spans="1:5" ht="14.45" customHeight="1">
      <c r="A30" s="49"/>
      <c r="B30" s="55"/>
      <c r="C30" s="45"/>
      <c r="D30" s="50"/>
      <c r="E30" s="50"/>
    </row>
    <row r="31" spans="1:5" ht="14.45" customHeight="1">
      <c r="A31" s="49"/>
      <c r="B31" s="55"/>
      <c r="C31" s="45"/>
      <c r="D31" s="50"/>
      <c r="E31" s="50"/>
    </row>
    <row r="32" spans="1:5" ht="14.45" customHeight="1">
      <c r="A32" s="49"/>
      <c r="B32" s="55"/>
      <c r="C32" s="45"/>
      <c r="D32" s="50"/>
      <c r="E32" s="50"/>
    </row>
    <row r="33" spans="1:5" ht="14.45" customHeight="1">
      <c r="A33" s="49"/>
      <c r="B33" s="55"/>
      <c r="C33" s="45"/>
      <c r="D33" s="50"/>
      <c r="E33" s="50"/>
    </row>
    <row r="34" spans="1:5" ht="14.45" customHeight="1">
      <c r="A34" s="49"/>
      <c r="B34" s="55"/>
      <c r="C34" s="45"/>
      <c r="D34" s="50"/>
      <c r="E34" s="50"/>
    </row>
    <row r="35" spans="1:5" ht="14.45" customHeight="1">
      <c r="A35" s="49"/>
      <c r="B35" s="55"/>
      <c r="C35" s="45"/>
      <c r="D35" s="50"/>
      <c r="E35" s="50"/>
    </row>
    <row r="36" spans="1:5" ht="14.45" customHeight="1">
      <c r="A36" s="49"/>
      <c r="B36" s="55"/>
      <c r="C36" s="45"/>
      <c r="D36" s="50"/>
      <c r="E36" s="50"/>
    </row>
    <row r="37" spans="1:5" ht="14.45" customHeight="1">
      <c r="A37" s="49"/>
      <c r="B37" s="55"/>
      <c r="C37" s="45"/>
      <c r="D37" s="50"/>
      <c r="E37" s="50"/>
    </row>
    <row r="38" spans="1:5" ht="14.45" customHeight="1">
      <c r="A38" s="49"/>
      <c r="B38" s="55"/>
      <c r="C38" s="45"/>
      <c r="D38" s="50"/>
      <c r="E38" s="50"/>
    </row>
    <row r="39" spans="1:5" ht="14.45" customHeight="1">
      <c r="A39" s="49"/>
      <c r="B39" s="55"/>
      <c r="C39" s="45"/>
      <c r="D39" s="50"/>
      <c r="E39" s="50"/>
    </row>
    <row r="40" spans="1:5" ht="14.45" customHeight="1">
      <c r="A40" s="49"/>
      <c r="B40" s="55"/>
      <c r="C40" s="45"/>
      <c r="D40" s="50"/>
      <c r="E40" s="50"/>
    </row>
    <row r="41" spans="1:5" ht="14.45" customHeight="1">
      <c r="A41" s="49"/>
      <c r="B41" s="55"/>
      <c r="C41" s="45"/>
      <c r="D41" s="50"/>
      <c r="E41" s="50"/>
    </row>
    <row r="42" spans="1:5" ht="14.45" customHeight="1">
      <c r="A42" s="151" t="s">
        <v>143</v>
      </c>
      <c r="B42" s="154"/>
      <c r="C42" s="50"/>
      <c r="D42" s="50"/>
      <c r="E42" s="50"/>
    </row>
    <row r="43" spans="1:5" ht="14.45" customHeight="1">
      <c r="A43" s="151" t="s">
        <v>144</v>
      </c>
      <c r="B43" s="154"/>
      <c r="C43" s="153" t="str">
        <f>IF(C44*0.1&lt;C42,"Exceeds 10%","")</f>
        <v/>
      </c>
      <c r="D43" s="153" t="str">
        <f>IF(D44*0.1&lt;D42,"Exceeds 10%","")</f>
        <v/>
      </c>
      <c r="E43" s="153" t="str">
        <f>IF(E44*0.1&lt;E42,"Exceeds 10%","")</f>
        <v/>
      </c>
    </row>
    <row r="44" spans="1:5" ht="14.45" customHeight="1">
      <c r="A44" s="43" t="s">
        <v>25</v>
      </c>
      <c r="B44" s="52"/>
      <c r="C44" s="130">
        <f>SUM(C23:C42)</f>
        <v>0</v>
      </c>
      <c r="D44" s="130">
        <f>SUM(D23:D42)</f>
        <v>0</v>
      </c>
      <c r="E44" s="131">
        <f>SUM(E23:E42)</f>
        <v>0</v>
      </c>
    </row>
    <row r="45" spans="1:5" ht="14.45" customHeight="1">
      <c r="A45" s="43" t="str">
        <f>general!A50</f>
        <v>Unencumbered Cash Balance</v>
      </c>
      <c r="B45" s="52"/>
      <c r="C45" s="130">
        <f>C21-C44</f>
        <v>0</v>
      </c>
      <c r="D45" s="130">
        <f>D21-D44</f>
        <v>0</v>
      </c>
      <c r="E45" s="131">
        <f>E21-E44</f>
        <v>0</v>
      </c>
    </row>
    <row r="46" spans="1:5" ht="14.45" customHeight="1">
      <c r="A46" s="21"/>
      <c r="B46" s="21"/>
      <c r="C46" s="140" t="str">
        <f>IF(C45&lt;0,"Neg Bal - Violation","")</f>
        <v/>
      </c>
      <c r="D46" s="140" t="str">
        <f>IF(D45&lt;0,"Neg Bal Correct","")</f>
        <v/>
      </c>
      <c r="E46" s="140" t="str">
        <f>IF(E45&lt;0,"Neg Bal Correct","")</f>
        <v/>
      </c>
    </row>
    <row r="47" spans="1:5" ht="14.45" customHeight="1">
      <c r="A47" s="21"/>
      <c r="B47" s="21"/>
      <c r="C47" s="140"/>
      <c r="D47" s="140"/>
      <c r="E47" s="140"/>
    </row>
    <row r="48" spans="1:5" ht="14.45" customHeight="1">
      <c r="A48" s="44" t="s">
        <v>58</v>
      </c>
      <c r="B48" s="33"/>
      <c r="C48" s="21"/>
      <c r="D48" s="21"/>
      <c r="E48" s="21"/>
    </row>
    <row r="49" spans="1:5" ht="14.45" customHeight="1">
      <c r="A49"/>
      <c r="B49"/>
      <c r="C49"/>
      <c r="D49"/>
      <c r="E49"/>
    </row>
    <row r="50" spans="1:5" ht="14.45" customHeight="1">
      <c r="A50"/>
      <c r="B50"/>
      <c r="C50"/>
      <c r="D50"/>
      <c r="E50"/>
    </row>
    <row r="51" spans="1:5" ht="14.45" customHeight="1">
      <c r="A51"/>
      <c r="B51"/>
      <c r="C51"/>
      <c r="D51"/>
      <c r="E51"/>
    </row>
    <row r="53" spans="1:5" ht="14.45" customHeight="1">
      <c r="A53" s="3"/>
      <c r="B53" s="3"/>
      <c r="C53" s="4"/>
      <c r="D53" s="4"/>
      <c r="E53" s="4"/>
    </row>
    <row r="54" spans="1:5" ht="14.45" customHeight="1">
      <c r="D54"/>
    </row>
    <row r="55" spans="1:5" ht="14.45" customHeight="1">
      <c r="D55"/>
    </row>
    <row r="56" spans="1:5" ht="14.45" customHeight="1">
      <c r="D56"/>
    </row>
    <row r="57" spans="1:5" ht="14.45" customHeight="1">
      <c r="D57"/>
    </row>
  </sheetData>
  <sheetProtection sheet="1" objects="1" scenarios="1"/>
  <mergeCells count="1">
    <mergeCell ref="A2:E2"/>
  </mergeCells>
  <phoneticPr fontId="0" type="noConversion"/>
  <conditionalFormatting sqref="C42">
    <cfRule type="cellIs" dxfId="11" priority="1" stopIfTrue="1" operator="greaterThan">
      <formula>$C$44*0.1</formula>
    </cfRule>
  </conditionalFormatting>
  <conditionalFormatting sqref="D42">
    <cfRule type="cellIs" dxfId="10" priority="2" stopIfTrue="1" operator="greaterThan">
      <formula>$D$44*0.1</formula>
    </cfRule>
  </conditionalFormatting>
  <conditionalFormatting sqref="E42">
    <cfRule type="cellIs" dxfId="9" priority="3" stopIfTrue="1" operator="greaterThan">
      <formula>$E$44*0.1</formula>
    </cfRule>
  </conditionalFormatting>
  <conditionalFormatting sqref="C17">
    <cfRule type="cellIs" dxfId="8" priority="4" stopIfTrue="1" operator="greaterThan">
      <formula>$B$20*0.1</formula>
    </cfRule>
  </conditionalFormatting>
  <conditionalFormatting sqref="D17">
    <cfRule type="cellIs" dxfId="7" priority="5" stopIfTrue="1" operator="greaterThan">
      <formula>$C$20*0.1</formula>
    </cfRule>
  </conditionalFormatting>
  <conditionalFormatting sqref="E17">
    <cfRule type="cellIs" dxfId="6" priority="6" stopIfTrue="1" operator="greaterThan">
      <formula>$D$20*0.1</formula>
    </cfRule>
  </conditionalFormatting>
  <pageMargins left="0.5" right="0.5" top="0.75" bottom="0.6" header="0.3" footer="0.3"/>
  <pageSetup orientation="portrait" blackAndWhite="1" r:id="rId1"/>
  <headerFooter alignWithMargins="0">
    <oddHeader xml:space="preserve">&amp;RState of Kansas
Recreation Commission
</oddHeader>
    <oddFooter>&amp;Lrevised 10/28/08</oddFooter>
  </headerFooter>
</worksheet>
</file>

<file path=xl/worksheets/sheet8.xml><?xml version="1.0" encoding="utf-8"?>
<worksheet xmlns="http://schemas.openxmlformats.org/spreadsheetml/2006/main" xmlns:r="http://schemas.openxmlformats.org/officeDocument/2006/relationships">
  <sheetPr>
    <pageSetUpPr fitToPage="1"/>
  </sheetPr>
  <dimension ref="A1:E57"/>
  <sheetViews>
    <sheetView workbookViewId="0">
      <selection activeCell="E42" sqref="E42"/>
    </sheetView>
  </sheetViews>
  <sheetFormatPr defaultRowHeight="14.45" customHeight="1"/>
  <cols>
    <col min="1" max="1" width="30.625" style="2" customWidth="1"/>
    <col min="2" max="2" width="6.625" style="2" customWidth="1"/>
    <col min="3" max="5" width="16.625" style="2" customWidth="1"/>
    <col min="6" max="16384" width="9" style="2"/>
  </cols>
  <sheetData>
    <row r="1" spans="1:5" ht="14.45" customHeight="1">
      <c r="A1" s="101" t="str">
        <f>+Input!F1</f>
        <v>McLouth Recreation Commission</v>
      </c>
      <c r="B1" s="101"/>
      <c r="C1" s="74"/>
      <c r="D1" s="74"/>
      <c r="E1" s="147" t="str">
        <f>IF(AND(Input!F20&gt;0,Input!F21=0),Input!F20,Input!F21)</f>
        <v>2009/2010</v>
      </c>
    </row>
    <row r="2" spans="1:5" ht="14.45" customHeight="1">
      <c r="A2" s="177" t="s">
        <v>41</v>
      </c>
      <c r="B2" s="177"/>
      <c r="C2" s="177"/>
      <c r="D2" s="177"/>
      <c r="E2" s="177"/>
    </row>
    <row r="3" spans="1:5" ht="14.45" customHeight="1">
      <c r="A3" s="101"/>
      <c r="B3" s="101"/>
      <c r="C3" s="101"/>
      <c r="D3" s="101"/>
      <c r="E3" s="101"/>
    </row>
    <row r="4" spans="1:5" ht="14.45" customHeight="1">
      <c r="A4" s="101" t="s">
        <v>18</v>
      </c>
      <c r="B4" s="101"/>
      <c r="C4" s="102" t="s">
        <v>19</v>
      </c>
      <c r="D4" s="103" t="s">
        <v>21</v>
      </c>
      <c r="E4" s="103" t="s">
        <v>20</v>
      </c>
    </row>
    <row r="5" spans="1:5" ht="14.45" customHeight="1">
      <c r="A5" s="101"/>
      <c r="B5" s="101"/>
      <c r="C5" s="104" t="s">
        <v>26</v>
      </c>
      <c r="D5" s="104" t="s">
        <v>38</v>
      </c>
      <c r="E5" s="104" t="s">
        <v>51</v>
      </c>
    </row>
    <row r="6" spans="1:5" ht="14.45" customHeight="1">
      <c r="A6" s="108">
        <f>Input!F25</f>
        <v>0</v>
      </c>
      <c r="B6" s="105"/>
      <c r="C6" s="106" t="str">
        <f>IF(Input!F21=0,CONCATENATE(Input!H22,"/",Input!I22),Input!F21-2)</f>
        <v>2007/2008</v>
      </c>
      <c r="D6" s="106" t="str">
        <f>IF(Input!F21=0,CONCATENATE(Input!H21,"/",Input!I21),Input!F21-1)</f>
        <v>2008/2009</v>
      </c>
      <c r="E6" s="148" t="str">
        <f>IF(AND(Input!F20&gt;0,Input!F21=0),Input!F20,Input!F21)</f>
        <v>2009/2010</v>
      </c>
    </row>
    <row r="7" spans="1:5" ht="14.45" customHeight="1">
      <c r="A7" s="43" t="str">
        <f>general!A7</f>
        <v>Unencumbered Cash Balance</v>
      </c>
      <c r="B7" s="52"/>
      <c r="C7" s="45"/>
      <c r="D7" s="42">
        <f>C45</f>
        <v>0</v>
      </c>
      <c r="E7" s="42">
        <f>D45</f>
        <v>0</v>
      </c>
    </row>
    <row r="8" spans="1:5" ht="14.45" customHeight="1">
      <c r="A8" s="39" t="s">
        <v>39</v>
      </c>
      <c r="B8" s="53"/>
      <c r="C8" s="40"/>
      <c r="D8" s="41"/>
      <c r="E8" s="41"/>
    </row>
    <row r="9" spans="1:5" ht="14.45" customHeight="1">
      <c r="A9" s="46"/>
      <c r="B9" s="54"/>
      <c r="C9" s="47"/>
      <c r="D9" s="48"/>
      <c r="E9" s="48"/>
    </row>
    <row r="10" spans="1:5" ht="14.45" customHeight="1">
      <c r="A10" s="49"/>
      <c r="B10" s="55"/>
      <c r="C10" s="45"/>
      <c r="D10" s="50"/>
      <c r="E10" s="50"/>
    </row>
    <row r="11" spans="1:5" ht="14.45" customHeight="1">
      <c r="A11" s="49"/>
      <c r="B11" s="55"/>
      <c r="C11" s="45"/>
      <c r="D11" s="50"/>
      <c r="E11" s="50"/>
    </row>
    <row r="12" spans="1:5" ht="14.45" customHeight="1">
      <c r="A12" s="49"/>
      <c r="B12" s="55"/>
      <c r="C12" s="45"/>
      <c r="D12" s="50"/>
      <c r="E12" s="50"/>
    </row>
    <row r="13" spans="1:5" ht="14.45" customHeight="1">
      <c r="A13" s="49"/>
      <c r="B13" s="55"/>
      <c r="C13" s="45"/>
      <c r="D13" s="50"/>
      <c r="E13" s="50"/>
    </row>
    <row r="14" spans="1:5" ht="14.45" customHeight="1">
      <c r="A14" s="49"/>
      <c r="B14" s="55"/>
      <c r="C14" s="45"/>
      <c r="D14" s="50"/>
      <c r="E14" s="50"/>
    </row>
    <row r="15" spans="1:5" ht="14.45" customHeight="1">
      <c r="A15" s="49"/>
      <c r="B15" s="55"/>
      <c r="C15" s="45"/>
      <c r="D15" s="50"/>
      <c r="E15" s="50"/>
    </row>
    <row r="16" spans="1:5" ht="14.45" customHeight="1">
      <c r="A16" s="49"/>
      <c r="B16" s="55"/>
      <c r="C16" s="45"/>
      <c r="D16" s="50"/>
      <c r="E16" s="50"/>
    </row>
    <row r="17" spans="1:5" ht="14.45" customHeight="1">
      <c r="A17" s="151" t="s">
        <v>143</v>
      </c>
      <c r="B17" s="154"/>
      <c r="C17" s="50"/>
      <c r="D17" s="50"/>
      <c r="E17" s="50"/>
    </row>
    <row r="18" spans="1:5" ht="14.45" customHeight="1">
      <c r="A18" s="151" t="s">
        <v>144</v>
      </c>
      <c r="B18" s="154"/>
      <c r="C18" s="152" t="str">
        <f>IF(C20*0.1&lt;C17,"Exceeds 10%","")</f>
        <v/>
      </c>
      <c r="D18" s="152" t="str">
        <f>IF(D20*0.1&lt;D17,"Exceeds 10%","")</f>
        <v/>
      </c>
      <c r="E18" s="152" t="str">
        <f>IF(E20*0.1&lt;E17,"Exceeds 10%","")</f>
        <v/>
      </c>
    </row>
    <row r="19" spans="1:5" ht="14.45" customHeight="1">
      <c r="A19" s="49" t="s">
        <v>22</v>
      </c>
      <c r="B19" s="55"/>
      <c r="C19" s="45"/>
      <c r="D19" s="50"/>
      <c r="E19" s="50"/>
    </row>
    <row r="20" spans="1:5" ht="14.45" customHeight="1">
      <c r="A20" s="43" t="s">
        <v>27</v>
      </c>
      <c r="B20" s="52"/>
      <c r="C20" s="130">
        <f>SUM(C9:C17,C19)</f>
        <v>0</v>
      </c>
      <c r="D20" s="130">
        <f>SUM(D9:D17,D19)</f>
        <v>0</v>
      </c>
      <c r="E20" s="131">
        <f>SUM(E9:E17,E19)</f>
        <v>0</v>
      </c>
    </row>
    <row r="21" spans="1:5" ht="14.45" customHeight="1">
      <c r="A21" s="43" t="s">
        <v>23</v>
      </c>
      <c r="B21" s="52"/>
      <c r="C21" s="130">
        <f>C20+C7</f>
        <v>0</v>
      </c>
      <c r="D21" s="130">
        <f>D20+D7</f>
        <v>0</v>
      </c>
      <c r="E21" s="131">
        <f>E20+E7</f>
        <v>0</v>
      </c>
    </row>
    <row r="22" spans="1:5" ht="14.45" customHeight="1">
      <c r="A22" s="39" t="s">
        <v>24</v>
      </c>
      <c r="B22" s="53"/>
      <c r="C22" s="40"/>
      <c r="D22" s="41"/>
      <c r="E22" s="41"/>
    </row>
    <row r="23" spans="1:5" ht="14.45" customHeight="1">
      <c r="A23" s="46"/>
      <c r="B23" s="54"/>
      <c r="C23" s="47"/>
      <c r="D23" s="48"/>
      <c r="E23" s="48"/>
    </row>
    <row r="24" spans="1:5" ht="14.45" customHeight="1">
      <c r="A24" s="49"/>
      <c r="B24" s="55"/>
      <c r="C24" s="45"/>
      <c r="D24" s="50"/>
      <c r="E24" s="50"/>
    </row>
    <row r="25" spans="1:5" ht="14.45" customHeight="1">
      <c r="A25" s="49"/>
      <c r="B25" s="55"/>
      <c r="C25" s="45"/>
      <c r="D25" s="50"/>
      <c r="E25" s="50"/>
    </row>
    <row r="26" spans="1:5" ht="14.45" customHeight="1">
      <c r="A26" s="49"/>
      <c r="B26" s="55"/>
      <c r="C26" s="45"/>
      <c r="D26" s="50"/>
      <c r="E26" s="50"/>
    </row>
    <row r="27" spans="1:5" ht="14.45" customHeight="1">
      <c r="A27" s="49"/>
      <c r="B27" s="55"/>
      <c r="C27" s="45"/>
      <c r="D27" s="50"/>
      <c r="E27" s="50"/>
    </row>
    <row r="28" spans="1:5" ht="14.45" customHeight="1">
      <c r="A28" s="49"/>
      <c r="B28" s="55"/>
      <c r="C28" s="45"/>
      <c r="D28" s="50"/>
      <c r="E28" s="50"/>
    </row>
    <row r="29" spans="1:5" ht="14.45" customHeight="1">
      <c r="A29" s="49"/>
      <c r="B29" s="55"/>
      <c r="C29" s="45"/>
      <c r="D29" s="50"/>
      <c r="E29" s="50"/>
    </row>
    <row r="30" spans="1:5" ht="14.45" customHeight="1">
      <c r="A30" s="49"/>
      <c r="B30" s="55"/>
      <c r="C30" s="45"/>
      <c r="D30" s="50"/>
      <c r="E30" s="50"/>
    </row>
    <row r="31" spans="1:5" ht="14.45" customHeight="1">
      <c r="A31" s="49"/>
      <c r="B31" s="55"/>
      <c r="C31" s="45"/>
      <c r="D31" s="50"/>
      <c r="E31" s="50"/>
    </row>
    <row r="32" spans="1:5" ht="14.45" customHeight="1">
      <c r="A32" s="49"/>
      <c r="B32" s="55"/>
      <c r="C32" s="45"/>
      <c r="D32" s="50"/>
      <c r="E32" s="50"/>
    </row>
    <row r="33" spans="1:5" ht="14.45" customHeight="1">
      <c r="A33" s="49"/>
      <c r="B33" s="55"/>
      <c r="C33" s="45"/>
      <c r="D33" s="50"/>
      <c r="E33" s="50"/>
    </row>
    <row r="34" spans="1:5" ht="14.45" customHeight="1">
      <c r="A34" s="49"/>
      <c r="B34" s="55"/>
      <c r="C34" s="45"/>
      <c r="D34" s="50"/>
      <c r="E34" s="50"/>
    </row>
    <row r="35" spans="1:5" ht="14.45" customHeight="1">
      <c r="A35" s="49"/>
      <c r="B35" s="55"/>
      <c r="C35" s="45"/>
      <c r="D35" s="50"/>
      <c r="E35" s="50"/>
    </row>
    <row r="36" spans="1:5" ht="14.45" customHeight="1">
      <c r="A36" s="49"/>
      <c r="B36" s="55"/>
      <c r="C36" s="45"/>
      <c r="D36" s="50"/>
      <c r="E36" s="50"/>
    </row>
    <row r="37" spans="1:5" ht="14.45" customHeight="1">
      <c r="A37" s="49"/>
      <c r="B37" s="55"/>
      <c r="C37" s="45"/>
      <c r="D37" s="50"/>
      <c r="E37" s="50"/>
    </row>
    <row r="38" spans="1:5" ht="14.45" customHeight="1">
      <c r="A38" s="49"/>
      <c r="B38" s="55"/>
      <c r="C38" s="45"/>
      <c r="D38" s="50"/>
      <c r="E38" s="50"/>
    </row>
    <row r="39" spans="1:5" ht="14.45" customHeight="1">
      <c r="A39" s="49"/>
      <c r="B39" s="55"/>
      <c r="C39" s="45"/>
      <c r="D39" s="50"/>
      <c r="E39" s="50"/>
    </row>
    <row r="40" spans="1:5" ht="14.45" customHeight="1">
      <c r="A40" s="49"/>
      <c r="B40" s="55"/>
      <c r="C40" s="45"/>
      <c r="D40" s="50"/>
      <c r="E40" s="50"/>
    </row>
    <row r="41" spans="1:5" ht="14.45" customHeight="1">
      <c r="A41" s="49"/>
      <c r="B41" s="55"/>
      <c r="C41" s="45"/>
      <c r="D41" s="50"/>
      <c r="E41" s="50"/>
    </row>
    <row r="42" spans="1:5" ht="14.45" customHeight="1">
      <c r="A42" s="151" t="s">
        <v>143</v>
      </c>
      <c r="B42" s="154"/>
      <c r="C42" s="50"/>
      <c r="D42" s="50"/>
      <c r="E42" s="50"/>
    </row>
    <row r="43" spans="1:5" ht="14.45" customHeight="1">
      <c r="A43" s="151" t="s">
        <v>144</v>
      </c>
      <c r="B43" s="154"/>
      <c r="C43" s="153" t="str">
        <f>IF(C44*0.1&lt;C42,"Exceeds 10%","")</f>
        <v/>
      </c>
      <c r="D43" s="153" t="str">
        <f>IF(D44*0.1&lt;D42,"Exceeds 10%","")</f>
        <v/>
      </c>
      <c r="E43" s="153" t="str">
        <f>IF(E44*0.1&lt;E42,"Exceeds 10%","")</f>
        <v/>
      </c>
    </row>
    <row r="44" spans="1:5" ht="14.45" customHeight="1">
      <c r="A44" s="43" t="s">
        <v>25</v>
      </c>
      <c r="B44" s="52"/>
      <c r="C44" s="130">
        <f>SUM(C23:C42)</f>
        <v>0</v>
      </c>
      <c r="D44" s="130">
        <f>SUM(D23:D42)</f>
        <v>0</v>
      </c>
      <c r="E44" s="131">
        <f>SUM(E23:E42)</f>
        <v>0</v>
      </c>
    </row>
    <row r="45" spans="1:5" ht="14.45" customHeight="1">
      <c r="A45" s="43" t="str">
        <f>general!A50</f>
        <v>Unencumbered Cash Balance</v>
      </c>
      <c r="B45" s="52"/>
      <c r="C45" s="130">
        <f>C21-C44</f>
        <v>0</v>
      </c>
      <c r="D45" s="130">
        <f>D21-D44</f>
        <v>0</v>
      </c>
      <c r="E45" s="131">
        <f>E21-E44</f>
        <v>0</v>
      </c>
    </row>
    <row r="46" spans="1:5" ht="14.45" customHeight="1">
      <c r="A46" s="21"/>
      <c r="B46" s="21"/>
      <c r="C46" s="140" t="str">
        <f>IF(C45&lt;0,"Neg Bal - Violation","")</f>
        <v/>
      </c>
      <c r="D46" s="140" t="str">
        <f>IF(D45&lt;0,"Neg Bal Correct","")</f>
        <v/>
      </c>
      <c r="E46" s="140" t="str">
        <f>IF(E45&lt;0,"Neg Bal Correct","")</f>
        <v/>
      </c>
    </row>
    <row r="47" spans="1:5" ht="14.45" customHeight="1">
      <c r="A47" s="21"/>
      <c r="B47" s="21"/>
      <c r="C47" s="140"/>
      <c r="D47" s="140"/>
      <c r="E47" s="140"/>
    </row>
    <row r="48" spans="1:5" ht="14.45" customHeight="1">
      <c r="A48" s="44" t="s">
        <v>57</v>
      </c>
      <c r="B48" s="33"/>
      <c r="C48" s="21"/>
      <c r="D48" s="21"/>
      <c r="E48" s="21"/>
    </row>
    <row r="49" spans="1:5" ht="14.45" customHeight="1">
      <c r="A49"/>
      <c r="B49"/>
      <c r="C49"/>
      <c r="D49"/>
      <c r="E49"/>
    </row>
    <row r="50" spans="1:5" ht="14.45" customHeight="1">
      <c r="A50"/>
      <c r="B50"/>
      <c r="C50"/>
      <c r="D50"/>
      <c r="E50"/>
    </row>
    <row r="51" spans="1:5" ht="14.45" customHeight="1">
      <c r="A51"/>
      <c r="B51"/>
      <c r="C51"/>
      <c r="D51"/>
      <c r="E51"/>
    </row>
    <row r="53" spans="1:5" ht="14.45" customHeight="1">
      <c r="A53" s="3"/>
      <c r="B53" s="3"/>
      <c r="C53" s="4"/>
      <c r="D53" s="4"/>
      <c r="E53" s="4"/>
    </row>
    <row r="54" spans="1:5" ht="14.45" customHeight="1">
      <c r="D54"/>
    </row>
    <row r="55" spans="1:5" ht="14.45" customHeight="1">
      <c r="D55"/>
    </row>
    <row r="56" spans="1:5" ht="14.45" customHeight="1">
      <c r="D56"/>
    </row>
    <row r="57" spans="1:5" ht="14.45" customHeight="1">
      <c r="D57"/>
    </row>
  </sheetData>
  <sheetProtection sheet="1" objects="1" scenarios="1"/>
  <mergeCells count="1">
    <mergeCell ref="A2:E2"/>
  </mergeCells>
  <phoneticPr fontId="0" type="noConversion"/>
  <conditionalFormatting sqref="C17">
    <cfRule type="cellIs" dxfId="5" priority="1" stopIfTrue="1" operator="greaterThan">
      <formula>$B$20*0.1</formula>
    </cfRule>
  </conditionalFormatting>
  <conditionalFormatting sqref="D17">
    <cfRule type="cellIs" dxfId="4" priority="2" stopIfTrue="1" operator="greaterThan">
      <formula>$C$20*0.1</formula>
    </cfRule>
  </conditionalFormatting>
  <conditionalFormatting sqref="E17">
    <cfRule type="cellIs" dxfId="3" priority="3" stopIfTrue="1" operator="greaterThan">
      <formula>$D$20*0.1</formula>
    </cfRule>
  </conditionalFormatting>
  <conditionalFormatting sqref="C42">
    <cfRule type="cellIs" dxfId="2" priority="4" stopIfTrue="1" operator="greaterThan">
      <formula>$C$44*0.1</formula>
    </cfRule>
  </conditionalFormatting>
  <conditionalFormatting sqref="D42">
    <cfRule type="cellIs" dxfId="1" priority="5" stopIfTrue="1" operator="greaterThan">
      <formula>$D$44*0.1</formula>
    </cfRule>
  </conditionalFormatting>
  <conditionalFormatting sqref="E42">
    <cfRule type="cellIs" dxfId="0" priority="6" stopIfTrue="1" operator="greaterThan">
      <formula>$E$44*0.1</formula>
    </cfRule>
  </conditionalFormatting>
  <pageMargins left="0.5" right="0.5" top="0.75" bottom="0.6" header="0.3" footer="0.3"/>
  <pageSetup orientation="portrait" blackAndWhite="1" r:id="rId1"/>
  <headerFooter alignWithMargins="0">
    <oddHeader xml:space="preserve">&amp;RState of Kansas
Recreation Commission
</oddHeader>
    <oddFooter>&amp;Lrevised 10/28/08</oddFooter>
  </headerFooter>
</worksheet>
</file>

<file path=xl/worksheets/sheet9.xml><?xml version="1.0" encoding="utf-8"?>
<worksheet xmlns="http://schemas.openxmlformats.org/spreadsheetml/2006/main" xmlns:r="http://schemas.openxmlformats.org/officeDocument/2006/relationships">
  <sheetPr>
    <pageSetUpPr fitToPage="1"/>
  </sheetPr>
  <dimension ref="A1:D28"/>
  <sheetViews>
    <sheetView workbookViewId="0"/>
  </sheetViews>
  <sheetFormatPr defaultRowHeight="15.75"/>
  <cols>
    <col min="1" max="1" width="32.625" customWidth="1"/>
    <col min="2" max="4" width="15.625" customWidth="1"/>
  </cols>
  <sheetData>
    <row r="1" spans="1:4">
      <c r="A1" s="56"/>
      <c r="B1" s="57"/>
      <c r="C1" s="57"/>
      <c r="D1" s="147" t="str">
        <f>IF(AND(Input!F20&gt;0,Input!F21=0),Input!F20,Input!F21)</f>
        <v>2009/2010</v>
      </c>
    </row>
    <row r="2" spans="1:4">
      <c r="A2" s="56"/>
      <c r="B2" s="57"/>
      <c r="C2" s="57"/>
      <c r="D2" s="57"/>
    </row>
    <row r="3" spans="1:4">
      <c r="A3" s="56"/>
      <c r="B3" s="57"/>
      <c r="C3" s="57"/>
      <c r="D3" s="57"/>
    </row>
    <row r="4" spans="1:4">
      <c r="A4" s="179" t="s">
        <v>48</v>
      </c>
      <c r="B4" s="179"/>
      <c r="C4" s="179"/>
      <c r="D4" s="179"/>
    </row>
    <row r="5" spans="1:4">
      <c r="A5" s="178" t="str">
        <f>Input!F1</f>
        <v>McLouth Recreation Commission</v>
      </c>
      <c r="B5" s="178"/>
      <c r="C5" s="178"/>
      <c r="D5" s="178"/>
    </row>
    <row r="6" spans="1:4">
      <c r="A6" s="180" t="s">
        <v>180</v>
      </c>
      <c r="B6" s="181"/>
      <c r="C6" s="181"/>
      <c r="D6" s="181"/>
    </row>
    <row r="7" spans="1:4">
      <c r="A7" s="179" t="s">
        <v>98</v>
      </c>
      <c r="B7" s="185"/>
      <c r="C7" s="185"/>
      <c r="D7" s="185"/>
    </row>
    <row r="8" spans="1:4">
      <c r="A8" s="179" t="s">
        <v>97</v>
      </c>
      <c r="B8" s="179"/>
      <c r="C8" s="179"/>
      <c r="D8" s="179"/>
    </row>
    <row r="9" spans="1:4" ht="28.5" customHeight="1">
      <c r="A9" s="180" t="s">
        <v>178</v>
      </c>
      <c r="B9" s="181"/>
      <c r="C9" s="181"/>
      <c r="D9" s="181"/>
    </row>
    <row r="10" spans="1:4" s="110" customFormat="1">
      <c r="A10" s="182" t="s">
        <v>67</v>
      </c>
      <c r="B10" s="182"/>
      <c r="C10" s="182"/>
      <c r="D10" s="182"/>
    </row>
    <row r="11" spans="1:4" s="110" customFormat="1">
      <c r="A11" s="74"/>
      <c r="B11" s="74"/>
      <c r="C11" s="74"/>
      <c r="D11" s="74"/>
    </row>
    <row r="12" spans="1:4" s="110" customFormat="1">
      <c r="A12" s="111" t="s">
        <v>43</v>
      </c>
      <c r="B12" s="111"/>
      <c r="C12" s="111"/>
      <c r="D12" s="111"/>
    </row>
    <row r="13" spans="1:4" s="110" customFormat="1">
      <c r="A13" s="74"/>
      <c r="B13" s="74"/>
      <c r="C13" s="74"/>
      <c r="D13" s="74"/>
    </row>
    <row r="14" spans="1:4" s="110" customFormat="1" ht="15" customHeight="1">
      <c r="A14" s="74" t="s">
        <v>50</v>
      </c>
      <c r="B14" s="74"/>
      <c r="C14" s="74"/>
      <c r="D14" s="74"/>
    </row>
    <row r="15" spans="1:4" s="110" customFormat="1" ht="15" customHeight="1">
      <c r="A15" s="74" t="s">
        <v>49</v>
      </c>
      <c r="B15" s="74"/>
      <c r="C15" s="74"/>
      <c r="D15" s="74"/>
    </row>
    <row r="16" spans="1:4" s="110" customFormat="1">
      <c r="A16" s="109"/>
      <c r="B16" s="112" t="s">
        <v>19</v>
      </c>
      <c r="C16" s="112" t="s">
        <v>21</v>
      </c>
      <c r="D16" s="113" t="s">
        <v>20</v>
      </c>
    </row>
    <row r="17" spans="1:4" s="110" customFormat="1">
      <c r="A17" s="109"/>
      <c r="B17" s="104" t="s">
        <v>26</v>
      </c>
      <c r="C17" s="104" t="s">
        <v>38</v>
      </c>
      <c r="D17" s="104" t="s">
        <v>51</v>
      </c>
    </row>
    <row r="18" spans="1:4" s="110" customFormat="1">
      <c r="A18" s="114" t="s">
        <v>2</v>
      </c>
      <c r="B18" s="106" t="str">
        <f>IF(Input!F21=0,CONCATENATE(Input!H22,"/",Input!I22),Input!F21-2)</f>
        <v>2007/2008</v>
      </c>
      <c r="C18" s="106" t="str">
        <f>IF(Input!F21=0,CONCATENATE(Input!H21,"/",Input!I21),Input!F21-1)</f>
        <v>2008/2009</v>
      </c>
      <c r="D18" s="148" t="str">
        <f>IF(AND(Input!F20&gt;0,Input!F21=0),Input!F20,Input!F21)</f>
        <v>2009/2010</v>
      </c>
    </row>
    <row r="19" spans="1:4" s="110" customFormat="1" ht="18" customHeight="1">
      <c r="A19" s="115" t="s">
        <v>3</v>
      </c>
      <c r="B19" s="116">
        <f>general!B49</f>
        <v>93055</v>
      </c>
      <c r="C19" s="116">
        <f>general!C49</f>
        <v>103063</v>
      </c>
      <c r="D19" s="116">
        <f>general!D49</f>
        <v>235274</v>
      </c>
    </row>
    <row r="20" spans="1:4" s="110" customFormat="1" ht="18" customHeight="1">
      <c r="A20" s="115" t="str">
        <f>IF((fund2!A6)&lt;&gt;0, fund2!A6,"  ")</f>
        <v xml:space="preserve">  </v>
      </c>
      <c r="B20" s="116" t="str">
        <f>IF((fund2!C44)&lt;&gt;0, fund2!C44,"  ")</f>
        <v xml:space="preserve">  </v>
      </c>
      <c r="C20" s="116" t="str">
        <f>IF((fund2!D44)&lt;&gt;0, fund2!D44,"  ")</f>
        <v xml:space="preserve">  </v>
      </c>
      <c r="D20" s="116" t="str">
        <f>IF((fund2!E44)&lt;&gt;0, fund2!E44,"  ")</f>
        <v xml:space="preserve">  </v>
      </c>
    </row>
    <row r="21" spans="1:4" s="110" customFormat="1" ht="18" customHeight="1">
      <c r="A21" s="115" t="str">
        <f>IF((fund3!A6)&lt;&gt;0, fund3!A6,"  ")</f>
        <v xml:space="preserve">  </v>
      </c>
      <c r="B21" s="116" t="str">
        <f>IF((fund3!C44)&lt;&gt;0, fund3!C44,"  ")</f>
        <v xml:space="preserve">  </v>
      </c>
      <c r="C21" s="116" t="str">
        <f>IF((fund3!D44)&lt;&gt;0, fund3!D44,"  ")</f>
        <v xml:space="preserve">  </v>
      </c>
      <c r="D21" s="116" t="str">
        <f>IF((fund3!E44)&lt;&gt;0, fund3!E44,"  ")</f>
        <v xml:space="preserve">  </v>
      </c>
    </row>
    <row r="22" spans="1:4" s="110" customFormat="1" ht="18" customHeight="1">
      <c r="A22" s="117" t="s">
        <v>4</v>
      </c>
      <c r="B22" s="132">
        <f>SUM(B19:B21)</f>
        <v>93055</v>
      </c>
      <c r="C22" s="132">
        <f>SUM(C19:C21)</f>
        <v>103063</v>
      </c>
      <c r="D22" s="132">
        <f>SUM(D19:D21)</f>
        <v>235274</v>
      </c>
    </row>
    <row r="23" spans="1:4" s="110" customFormat="1" ht="18" customHeight="1">
      <c r="A23" s="118" t="s">
        <v>54</v>
      </c>
      <c r="B23" s="183" t="str">
        <f>IF((Input!F27)&lt;&gt;0,Input!F27,"  ")</f>
        <v xml:space="preserve">  </v>
      </c>
      <c r="C23" s="183" t="str">
        <f>IF((Input!F28)&lt;&gt;0,Input!F28,"  ")</f>
        <v xml:space="preserve">  </v>
      </c>
      <c r="D23" s="183" t="str">
        <f>IF((lease!G23)&lt;&gt;0,lease!G23," ")</f>
        <v xml:space="preserve"> </v>
      </c>
    </row>
    <row r="24" spans="1:4" s="110" customFormat="1" ht="18" customHeight="1">
      <c r="A24" s="119" t="s">
        <v>56</v>
      </c>
      <c r="B24" s="184"/>
      <c r="C24" s="184"/>
      <c r="D24" s="184"/>
    </row>
    <row r="25" spans="1:4" ht="36.75" customHeight="1">
      <c r="A25" s="121" t="s">
        <v>179</v>
      </c>
      <c r="B25" s="121"/>
      <c r="C25" s="21"/>
      <c r="D25" s="21"/>
    </row>
    <row r="26" spans="1:4">
      <c r="A26" s="57" t="s">
        <v>35</v>
      </c>
      <c r="B26" s="57"/>
      <c r="C26" s="21"/>
      <c r="D26" s="21"/>
    </row>
    <row r="27" spans="1:4">
      <c r="A27" s="21"/>
      <c r="B27" s="21"/>
      <c r="C27" s="21"/>
      <c r="D27" s="21"/>
    </row>
    <row r="28" spans="1:4">
      <c r="A28" s="21"/>
      <c r="B28" s="44" t="s">
        <v>57</v>
      </c>
      <c r="C28" s="51">
        <v>1</v>
      </c>
      <c r="D28" s="21"/>
    </row>
  </sheetData>
  <sheetProtection sheet="1" objects="1" scenarios="1"/>
  <mergeCells count="10">
    <mergeCell ref="B23:B24"/>
    <mergeCell ref="C23:C24"/>
    <mergeCell ref="D23:D24"/>
    <mergeCell ref="A7:D7"/>
    <mergeCell ref="A8:D8"/>
    <mergeCell ref="A5:D5"/>
    <mergeCell ref="A4:D4"/>
    <mergeCell ref="A6:D6"/>
    <mergeCell ref="A9:D9"/>
    <mergeCell ref="A10:D10"/>
  </mergeCells>
  <phoneticPr fontId="0" type="noConversion"/>
  <pageMargins left="0.5" right="0.5" top="0.75" bottom="0.6" header="0.3" footer="0.3"/>
  <pageSetup orientation="portrait" blackAndWhite="1" r:id="rId1"/>
  <headerFooter alignWithMargins="0">
    <oddHeader xml:space="preserve">&amp;RState of Kansas
Recreation Commission
</oddHeader>
    <oddFooter>&amp;Lrevised 10/28/08</oddFooter>
  </headerFooter>
</worksheet>
</file>

<file path=xl/worksheets/sheet10.xml><?xml version="1.0" encoding="utf-8"?>
<worksheet xmlns="http://schemas.openxmlformats.org/spreadsheetml/2006/main" xmlns:r="http://schemas.openxmlformats.org/officeDocument/2006/relationships">
  <dimension ref="A1"/>
  <sheetViews>
    <sheetView tabSelected="1" workbookViewId="0"/>
  </sheetViews>
  <sheetFormatPr defaultRowHeight="15.75"/>
  <sheetData/>
  <pageMargins left="0.7" right="0.7" top="0.75" bottom="0.75" header="0.3" footer="0.3"/>
  <pageSetup orientation="portrait" r:id="rId1"/>
  <legacyDrawing r:id="rId2"/>
  <oleObjects>
    <oleObject progId="Acrobat Document" shapeId="1025" r:id="rId3"/>
  </oleObjects>
</worksheet>
</file>

<file path=xl/worksheets/sheet11.xml><?xml version="1.0" encoding="utf-8"?>
<worksheet xmlns="http://schemas.openxmlformats.org/spreadsheetml/2006/main" xmlns:r="http://schemas.openxmlformats.org/officeDocument/2006/relationships">
  <dimension ref="A1:A26"/>
  <sheetViews>
    <sheetView workbookViewId="0">
      <selection activeCell="A4" sqref="A4"/>
    </sheetView>
  </sheetViews>
  <sheetFormatPr defaultRowHeight="15.75"/>
  <cols>
    <col min="1" max="1" width="79.75" customWidth="1"/>
    <col min="2" max="2" width="11.625" customWidth="1"/>
    <col min="3" max="3" width="10.875" customWidth="1"/>
  </cols>
  <sheetData>
    <row r="1" spans="1:1">
      <c r="A1" s="9" t="s">
        <v>151</v>
      </c>
    </row>
    <row r="2" spans="1:1">
      <c r="A2" s="9" t="s">
        <v>152</v>
      </c>
    </row>
    <row r="4" spans="1:1">
      <c r="A4" t="s">
        <v>149</v>
      </c>
    </row>
    <row r="5" spans="1:1">
      <c r="A5" t="s">
        <v>150</v>
      </c>
    </row>
    <row r="7" spans="1:1">
      <c r="A7" t="s">
        <v>138</v>
      </c>
    </row>
    <row r="8" spans="1:1" ht="82.5" customHeight="1">
      <c r="A8" s="145" t="s">
        <v>147</v>
      </c>
    </row>
    <row r="9" spans="1:1">
      <c r="A9" t="s">
        <v>139</v>
      </c>
    </row>
    <row r="10" spans="1:1">
      <c r="A10" t="s">
        <v>140</v>
      </c>
    </row>
    <row r="11" spans="1:1">
      <c r="A11" t="s">
        <v>141</v>
      </c>
    </row>
    <row r="12" spans="1:1">
      <c r="A12" t="s">
        <v>146</v>
      </c>
    </row>
    <row r="15" spans="1:1">
      <c r="A15" t="s">
        <v>84</v>
      </c>
    </row>
    <row r="16" spans="1:1">
      <c r="A16" t="s">
        <v>86</v>
      </c>
    </row>
    <row r="17" spans="1:1">
      <c r="A17" t="s">
        <v>87</v>
      </c>
    </row>
    <row r="18" spans="1:1">
      <c r="A18" t="s">
        <v>112</v>
      </c>
    </row>
    <row r="19" spans="1:1">
      <c r="A19" t="s">
        <v>88</v>
      </c>
    </row>
    <row r="20" spans="1:1">
      <c r="A20" t="s">
        <v>89</v>
      </c>
    </row>
    <row r="21" spans="1:1">
      <c r="A21" t="s">
        <v>123</v>
      </c>
    </row>
    <row r="22" spans="1:1">
      <c r="A22" t="s">
        <v>108</v>
      </c>
    </row>
    <row r="23" spans="1:1">
      <c r="A23" t="s">
        <v>110</v>
      </c>
    </row>
    <row r="24" spans="1:1">
      <c r="A24" t="s">
        <v>109</v>
      </c>
    </row>
    <row r="25" spans="1:1">
      <c r="A25" t="s">
        <v>111</v>
      </c>
    </row>
    <row r="26" spans="1:1">
      <c r="A26" t="s">
        <v>127</v>
      </c>
    </row>
  </sheetData>
  <phoneticPr fontId="0"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6</vt:i4>
      </vt:variant>
    </vt:vector>
  </HeadingPairs>
  <TitlesOfParts>
    <vt:vector size="17" baseType="lpstr">
      <vt:lpstr>Instructions</vt:lpstr>
      <vt:lpstr>Input</vt:lpstr>
      <vt:lpstr>cert</vt:lpstr>
      <vt:lpstr>SignCert</vt:lpstr>
      <vt:lpstr>lease</vt:lpstr>
      <vt:lpstr>general</vt:lpstr>
      <vt:lpstr>fund2</vt:lpstr>
      <vt:lpstr>fund3</vt:lpstr>
      <vt:lpstr>summary</vt:lpstr>
      <vt:lpstr>PubSumm</vt:lpstr>
      <vt:lpstr>legend</vt:lpstr>
      <vt:lpstr>cert!Print_Area</vt:lpstr>
      <vt:lpstr>fund2!Print_Area</vt:lpstr>
      <vt:lpstr>fund3!Print_Area</vt:lpstr>
      <vt:lpstr>general!Print_Area</vt:lpstr>
      <vt:lpstr>lease!Print_Area</vt:lpstr>
      <vt:lpstr>summary!Print_Area</vt:lpstr>
    </vt:vector>
  </TitlesOfParts>
  <Company>State of Kansas</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Department of Administration</dc:creator>
  <cp:lastModifiedBy>Linda Buttron</cp:lastModifiedBy>
  <cp:lastPrinted>2009-07-15T18:34:53Z</cp:lastPrinted>
  <dcterms:created xsi:type="dcterms:W3CDTF">1998-08-24T12:54:23Z</dcterms:created>
  <dcterms:modified xsi:type="dcterms:W3CDTF">2009-11-13T14:50:08Z</dcterms:modified>
</cp:coreProperties>
</file>